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fcces-my.sharepoint.com/personal/fsanchezp_fcc_es/Documents/Escritorio/MOBILIARIO/"/>
    </mc:Choice>
  </mc:AlternateContent>
  <xr:revisionPtr revIDLastSave="0" documentId="8_{9381ABAC-09C4-4009-9504-87D7FF6166EC}" xr6:coauthVersionLast="47" xr6:coauthVersionMax="47" xr10:uidLastSave="{00000000-0000-0000-0000-000000000000}"/>
  <bookViews>
    <workbookView xWindow="-26175" yWindow="615" windowWidth="20670" windowHeight="13965" xr2:uid="{00000000-000D-0000-FFFF-FFFF00000000}"/>
  </bookViews>
  <sheets>
    <sheet name="plantilla" sheetId="3" r:id="rId1"/>
    <sheet name="detalle" sheetId="4" r:id="rId2"/>
    <sheet name="Hoja2" sheetId="5" r:id="rId3"/>
    <sheet name="precios" sheetId="6" r:id="rId4"/>
  </sheets>
  <definedNames>
    <definedName name="_xlnm._FilterDatabase" localSheetId="2" hidden="1">Hoja2!$L$21:$L$27</definedName>
    <definedName name="_xlnm.Print_Area" localSheetId="2">Hoja2!$B$1:$I$35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3" l="1"/>
  <c r="J52" i="3"/>
  <c r="J53" i="3"/>
  <c r="J54" i="3"/>
  <c r="J55" i="3"/>
  <c r="J56" i="3"/>
  <c r="J57" i="3"/>
  <c r="J58" i="3"/>
  <c r="J59" i="3"/>
  <c r="J60" i="3"/>
  <c r="J61" i="3"/>
  <c r="J62" i="3"/>
  <c r="J63" i="3"/>
  <c r="J64" i="3"/>
  <c r="J65" i="3"/>
  <c r="J66" i="3"/>
  <c r="J67" i="3"/>
  <c r="C57" i="3"/>
  <c r="E57" i="3"/>
  <c r="G57" i="3"/>
  <c r="H57" i="3" s="1"/>
  <c r="C58" i="3"/>
  <c r="E58" i="3"/>
  <c r="G58" i="3"/>
  <c r="H58" i="3" s="1"/>
  <c r="C59" i="3"/>
  <c r="E59" i="3"/>
  <c r="G59" i="3"/>
  <c r="H59" i="3" s="1"/>
  <c r="C60" i="3"/>
  <c r="E60" i="3"/>
  <c r="G60" i="3"/>
  <c r="H60" i="3" s="1"/>
  <c r="C61" i="3"/>
  <c r="E61" i="3"/>
  <c r="G61" i="3"/>
  <c r="H61" i="3" s="1"/>
  <c r="C62" i="3"/>
  <c r="E62" i="3"/>
  <c r="G62" i="3"/>
  <c r="H62" i="3" s="1"/>
  <c r="J50" i="3"/>
  <c r="J49" i="3"/>
  <c r="C51" i="3"/>
  <c r="C52" i="3"/>
  <c r="C53" i="3"/>
  <c r="C54" i="3"/>
  <c r="C55" i="3"/>
  <c r="C56" i="3"/>
  <c r="C63" i="3"/>
  <c r="C64" i="3"/>
  <c r="C65" i="3"/>
  <c r="C66" i="3"/>
  <c r="C67" i="3"/>
  <c r="G49" i="3"/>
  <c r="H49" i="3" s="1"/>
  <c r="G50" i="3"/>
  <c r="H50" i="3" s="1"/>
  <c r="G51" i="3"/>
  <c r="G52" i="3"/>
  <c r="G53" i="3"/>
  <c r="G54" i="3"/>
  <c r="G55" i="3"/>
  <c r="G56" i="3"/>
  <c r="G63" i="3"/>
  <c r="G64" i="3"/>
  <c r="G65" i="3"/>
  <c r="G66" i="3"/>
  <c r="G67" i="3"/>
  <c r="E49" i="3" l="1"/>
  <c r="P5" i="4" l="1"/>
  <c r="P4" i="4"/>
  <c r="P3" i="4"/>
  <c r="P2" i="4"/>
  <c r="H51" i="3"/>
  <c r="H52" i="3"/>
  <c r="H53" i="3"/>
  <c r="H54" i="3"/>
  <c r="H55" i="3"/>
  <c r="H56" i="3"/>
  <c r="H63" i="3"/>
  <c r="H64" i="3"/>
  <c r="H65" i="3"/>
  <c r="H66" i="3"/>
  <c r="H67" i="3"/>
  <c r="A2" i="4" l="1"/>
  <c r="A3" i="4"/>
  <c r="A4" i="4"/>
  <c r="A5" i="4"/>
  <c r="B2" i="4"/>
  <c r="B3" i="4"/>
  <c r="B4" i="4"/>
  <c r="B5" i="4"/>
  <c r="AC5" i="4" l="1"/>
  <c r="AC4" i="4"/>
  <c r="AC3" i="4"/>
  <c r="AC2" i="4"/>
  <c r="AH5" i="4"/>
  <c r="AG5" i="4"/>
  <c r="AF5" i="4"/>
  <c r="AL5" i="4" s="1"/>
  <c r="AD5" i="4"/>
  <c r="AB5" i="4"/>
  <c r="AA5" i="4"/>
  <c r="Z5" i="4"/>
  <c r="Y5" i="4"/>
  <c r="X5" i="4"/>
  <c r="W5" i="4"/>
  <c r="V5" i="4"/>
  <c r="U5" i="4"/>
  <c r="T5" i="4"/>
  <c r="S5" i="4"/>
  <c r="R5" i="4"/>
  <c r="Q5" i="4"/>
  <c r="O5" i="4"/>
  <c r="N5" i="4"/>
  <c r="M5" i="4"/>
  <c r="L5" i="4"/>
  <c r="K5" i="4"/>
  <c r="J5" i="4"/>
  <c r="I5" i="4"/>
  <c r="H5" i="4"/>
  <c r="G5" i="4"/>
  <c r="F5" i="4"/>
  <c r="E5" i="4"/>
  <c r="D5" i="4"/>
  <c r="C5" i="4"/>
  <c r="AH4" i="4"/>
  <c r="AG4" i="4"/>
  <c r="AF4" i="4"/>
  <c r="AL4" i="4" s="1"/>
  <c r="AD4" i="4"/>
  <c r="AB4" i="4"/>
  <c r="AA4" i="4"/>
  <c r="Z4" i="4"/>
  <c r="Y4" i="4"/>
  <c r="X4" i="4"/>
  <c r="W4" i="4"/>
  <c r="V4" i="4"/>
  <c r="U4" i="4"/>
  <c r="T4" i="4"/>
  <c r="S4" i="4"/>
  <c r="R4" i="4"/>
  <c r="Q4" i="4"/>
  <c r="O4" i="4"/>
  <c r="N4" i="4"/>
  <c r="M4" i="4"/>
  <c r="L4" i="4"/>
  <c r="K4" i="4"/>
  <c r="J4" i="4"/>
  <c r="I4" i="4"/>
  <c r="H4" i="4"/>
  <c r="G4" i="4"/>
  <c r="F4" i="4"/>
  <c r="E4" i="4"/>
  <c r="D4" i="4"/>
  <c r="C4" i="4"/>
  <c r="AH3" i="4"/>
  <c r="AG3" i="4"/>
  <c r="AF3" i="4"/>
  <c r="AL3" i="4" s="1"/>
  <c r="AD3" i="4"/>
  <c r="AB3" i="4"/>
  <c r="AA3" i="4"/>
  <c r="Z3" i="4"/>
  <c r="Y3" i="4"/>
  <c r="X3" i="4"/>
  <c r="W3" i="4"/>
  <c r="V3" i="4"/>
  <c r="U3" i="4"/>
  <c r="T3" i="4"/>
  <c r="S3" i="4"/>
  <c r="R3" i="4"/>
  <c r="Q3" i="4"/>
  <c r="O3" i="4"/>
  <c r="N3" i="4"/>
  <c r="M3" i="4"/>
  <c r="L3" i="4"/>
  <c r="K3" i="4"/>
  <c r="J3" i="4"/>
  <c r="I3" i="4"/>
  <c r="H3" i="4"/>
  <c r="G3" i="4"/>
  <c r="F3" i="4"/>
  <c r="E3" i="4"/>
  <c r="D3" i="4"/>
  <c r="C3" i="4"/>
  <c r="Q2" i="4"/>
  <c r="H2" i="4"/>
  <c r="I2" i="4"/>
  <c r="I6" i="5"/>
  <c r="H6" i="5"/>
  <c r="F6" i="5"/>
  <c r="D6" i="5"/>
  <c r="C6" i="5"/>
  <c r="E18" i="5"/>
  <c r="E17" i="5"/>
  <c r="E16" i="5"/>
  <c r="E15" i="5"/>
  <c r="E14" i="5"/>
  <c r="E13" i="5"/>
  <c r="E10" i="5"/>
  <c r="E9" i="5"/>
  <c r="AH2" i="4"/>
  <c r="AG2" i="4"/>
  <c r="AF2" i="4"/>
  <c r="AL2" i="4" s="1"/>
  <c r="AD2" i="4"/>
  <c r="AB2" i="4"/>
  <c r="AA2" i="4"/>
  <c r="Z2" i="4"/>
  <c r="Y2" i="4"/>
  <c r="X2" i="4"/>
  <c r="W2" i="4"/>
  <c r="V2" i="4"/>
  <c r="U2" i="4"/>
  <c r="T2" i="4"/>
  <c r="S2" i="4"/>
  <c r="R2" i="4"/>
  <c r="O2" i="4"/>
  <c r="N2" i="4"/>
  <c r="M2" i="4"/>
  <c r="L2" i="4"/>
  <c r="K2" i="4"/>
  <c r="J2" i="4"/>
  <c r="G2" i="4"/>
  <c r="F2" i="4"/>
  <c r="E2" i="4"/>
  <c r="D2" i="4"/>
  <c r="C2" i="4"/>
  <c r="AI4" i="4" l="1"/>
  <c r="AI3" i="4"/>
  <c r="AJ3" i="4"/>
  <c r="AM3" i="4" s="1"/>
  <c r="AI2" i="4"/>
  <c r="H46" i="3"/>
  <c r="AI5" i="4"/>
  <c r="AJ5" i="4"/>
  <c r="AM5" i="4" s="1"/>
  <c r="AJ2" i="4" l="1"/>
  <c r="AM2" i="4" s="1"/>
  <c r="AJ4" i="4"/>
  <c r="AM4" i="4" s="1"/>
</calcChain>
</file>

<file path=xl/sharedStrings.xml><?xml version="1.0" encoding="utf-8"?>
<sst xmlns="http://schemas.openxmlformats.org/spreadsheetml/2006/main" count="239" uniqueCount="198">
  <si>
    <t>MOBILIARIO</t>
  </si>
  <si>
    <t>SOLICITUD DE SUMINISTRO</t>
  </si>
  <si>
    <t xml:space="preserve">AÑO: </t>
  </si>
  <si>
    <t>REFERENCIA:</t>
  </si>
  <si>
    <t>PROVEEDOR</t>
  </si>
  <si>
    <t>DATOS EMPRESA SOLICITANTE</t>
  </si>
  <si>
    <t>Área</t>
  </si>
  <si>
    <t>Empresa</t>
  </si>
  <si>
    <t>CIF</t>
  </si>
  <si>
    <r>
      <t xml:space="preserve">Cebe y División SAP </t>
    </r>
    <r>
      <rPr>
        <b/>
        <sz val="12"/>
        <color indexed="10"/>
        <rFont val="Arial"/>
        <family val="2"/>
      </rPr>
      <t>(campo obligatorio)</t>
    </r>
  </si>
  <si>
    <r>
      <t xml:space="preserve">Nº Pedido </t>
    </r>
    <r>
      <rPr>
        <b/>
        <sz val="12"/>
        <color indexed="10"/>
        <rFont val="Arial"/>
        <family val="2"/>
      </rPr>
      <t>(campo obligatorio)</t>
    </r>
  </si>
  <si>
    <t>Zona</t>
  </si>
  <si>
    <t>Delegación</t>
  </si>
  <si>
    <t>Dirección Postal</t>
  </si>
  <si>
    <r>
      <t xml:space="preserve">Responsable Solicitud </t>
    </r>
    <r>
      <rPr>
        <b/>
        <sz val="9"/>
        <rFont val="Arial"/>
        <family val="2"/>
      </rPr>
      <t>(Nombre y Apellidos)</t>
    </r>
  </si>
  <si>
    <t>Teléfono</t>
  </si>
  <si>
    <t>Dirección correo electrónico</t>
  </si>
  <si>
    <t>LUGAR DE SUMINISTRO</t>
  </si>
  <si>
    <t> </t>
  </si>
  <si>
    <t>Nº Sede</t>
  </si>
  <si>
    <t>Para buscar tu nº de sede</t>
  </si>
  <si>
    <t>http://sedes.fcc.es</t>
  </si>
  <si>
    <t>Clave: CL / AV / PG / LG</t>
  </si>
  <si>
    <t>Dirección:</t>
  </si>
  <si>
    <t xml:space="preserve">Código Postal </t>
  </si>
  <si>
    <t>Población</t>
  </si>
  <si>
    <t>Provincia</t>
  </si>
  <si>
    <r>
      <t xml:space="preserve">Persona de contacto </t>
    </r>
    <r>
      <rPr>
        <sz val="8"/>
        <rFont val="Arial"/>
        <family val="2"/>
      </rPr>
      <t>(Nombre y apellidos)</t>
    </r>
  </si>
  <si>
    <t>AUTORIZADO POR</t>
  </si>
  <si>
    <t>Nombre y Apellidos:</t>
  </si>
  <si>
    <t>Cargo:</t>
  </si>
  <si>
    <t>Esta ficha se rige por el Manual de Normas Generales. Sección 30 Inversiones. Capítulo 40.- Adquisición de otros bienes de Inmovilizado</t>
  </si>
  <si>
    <t>Zona donde se va a suministrar el material</t>
  </si>
  <si>
    <t>MATERIAL</t>
  </si>
  <si>
    <t>MEDICIÓN M2</t>
  </si>
  <si>
    <t>PRECIO</t>
  </si>
  <si>
    <t>IMPORTE</t>
  </si>
  <si>
    <t>ID</t>
  </si>
  <si>
    <t>ARTICULO</t>
  </si>
  <si>
    <t>UNIDADES</t>
  </si>
  <si>
    <t>MEDIDAS</t>
  </si>
  <si>
    <t>COLOR</t>
  </si>
  <si>
    <t>PEDIDO</t>
  </si>
  <si>
    <t>SOLICITUD</t>
  </si>
  <si>
    <t>AÑO</t>
  </si>
  <si>
    <t>FECHA</t>
  </si>
  <si>
    <t>AREA</t>
  </si>
  <si>
    <t>EMPRESA</t>
  </si>
  <si>
    <t>CEBE</t>
  </si>
  <si>
    <t>ZONA</t>
  </si>
  <si>
    <t>DELEGACION</t>
  </si>
  <si>
    <t>DIRECCION</t>
  </si>
  <si>
    <t>RESPONSABLE</t>
  </si>
  <si>
    <t>TELEFONO</t>
  </si>
  <si>
    <t>EMAIL</t>
  </si>
  <si>
    <t>SEDE</t>
  </si>
  <si>
    <t>CLAVE</t>
  </si>
  <si>
    <t>DIRECCION2</t>
  </si>
  <si>
    <t>CODIGO POSTAL</t>
  </si>
  <si>
    <t>POBLACION</t>
  </si>
  <si>
    <t>PROVINCIA</t>
  </si>
  <si>
    <t>CONTACTO2</t>
  </si>
  <si>
    <t>TELEFONO2</t>
  </si>
  <si>
    <t>EMAIL2</t>
  </si>
  <si>
    <t>AUTORIZADOR</t>
  </si>
  <si>
    <t>CARGO</t>
  </si>
  <si>
    <t>FECHA AUTORIZACION</t>
  </si>
  <si>
    <t>REF</t>
  </si>
  <si>
    <t>NOMBRE</t>
  </si>
  <si>
    <t>DETALLE</t>
  </si>
  <si>
    <t>PRECIO UD</t>
  </si>
  <si>
    <t>PRECIO FCC</t>
  </si>
  <si>
    <t>IMPORTE FCC</t>
  </si>
  <si>
    <t>TOTAL COMPRA</t>
  </si>
  <si>
    <t>VALORACIÓN SUMINISTRO</t>
  </si>
  <si>
    <t xml:space="preserve">REFERENCIA: </t>
  </si>
  <si>
    <t>FECHA ENTREGA: De…a…</t>
  </si>
  <si>
    <t>Código Postal</t>
  </si>
  <si>
    <t>FECHA ENTREGA REAL DEL SUMINISTRO……………</t>
  </si>
  <si>
    <t>Columna1</t>
  </si>
  <si>
    <t>VALORACIÓN: de 0 peor valoración a 5 mejor valoración</t>
  </si>
  <si>
    <t xml:space="preserve"> </t>
  </si>
  <si>
    <t>VALOR</t>
  </si>
  <si>
    <r>
      <t xml:space="preserve">OBSERVACIONES </t>
    </r>
    <r>
      <rPr>
        <sz val="10"/>
        <rFont val="Arial"/>
        <family val="2"/>
      </rPr>
      <t>(texto corto)</t>
    </r>
  </si>
  <si>
    <t>CALIDAD MATERIAL SUMINISTRADO……………..</t>
  </si>
  <si>
    <t>PLAZOS DE ENTREGA………………………………..</t>
  </si>
  <si>
    <t>COMUNICACIÓN CON EL PROVEEDOR…………..</t>
  </si>
  <si>
    <t>FACTURACIÓN CORRECTA………………………….</t>
  </si>
  <si>
    <t>SOLUCIÓN DE INCIDENCIAS (si las ha habido)…</t>
  </si>
  <si>
    <t>VALORACIÓN GENERAL DEL PROVEEDOR………</t>
  </si>
  <si>
    <t>ID ARTICULO</t>
  </si>
  <si>
    <t>AR1000</t>
  </si>
  <si>
    <t>AR1001</t>
  </si>
  <si>
    <t>AR1002</t>
  </si>
  <si>
    <t>AR1003</t>
  </si>
  <si>
    <t>AR1004</t>
  </si>
  <si>
    <t>AR1005</t>
  </si>
  <si>
    <t>AR1006</t>
  </si>
  <si>
    <t>AR1007</t>
  </si>
  <si>
    <t>AR1008</t>
  </si>
  <si>
    <t>AR1009</t>
  </si>
  <si>
    <t>AR1010</t>
  </si>
  <si>
    <t>AS1000</t>
  </si>
  <si>
    <t>BU1000</t>
  </si>
  <si>
    <t>BU1001</t>
  </si>
  <si>
    <t>BU1002</t>
  </si>
  <si>
    <t>ME1001</t>
  </si>
  <si>
    <t>ME1002</t>
  </si>
  <si>
    <t>ME1003</t>
  </si>
  <si>
    <t>ME1004</t>
  </si>
  <si>
    <t>ME1005</t>
  </si>
  <si>
    <t>ME1006</t>
  </si>
  <si>
    <t>ME1007</t>
  </si>
  <si>
    <t>ME1008</t>
  </si>
  <si>
    <t>ME1009</t>
  </si>
  <si>
    <t>ME1010</t>
  </si>
  <si>
    <t>ME1011</t>
  </si>
  <si>
    <t>ME1012</t>
  </si>
  <si>
    <t>ME1013</t>
  </si>
  <si>
    <t>ME1014</t>
  </si>
  <si>
    <t>SI1000</t>
  </si>
  <si>
    <t>SI1001</t>
  </si>
  <si>
    <t>SI1002</t>
  </si>
  <si>
    <t>SI1003</t>
  </si>
  <si>
    <t>SI1004</t>
  </si>
  <si>
    <t>SI1005</t>
  </si>
  <si>
    <t>SI1006</t>
  </si>
  <si>
    <t>SI1008</t>
  </si>
  <si>
    <t>SI1009</t>
  </si>
  <si>
    <t>VA1000</t>
  </si>
  <si>
    <t>VA1001</t>
  </si>
  <si>
    <r>
      <t>Responsable recepción factura (</t>
    </r>
    <r>
      <rPr>
        <b/>
        <sz val="12"/>
        <color rgb="FFFF0000"/>
        <rFont val="Arial"/>
        <family val="2"/>
      </rPr>
      <t>obligatorio)</t>
    </r>
  </si>
  <si>
    <r>
      <t xml:space="preserve">Correo electrónico recepción factura </t>
    </r>
    <r>
      <rPr>
        <b/>
        <sz val="12"/>
        <color rgb="FFFF0000"/>
        <rFont val="Arial"/>
        <family val="2"/>
      </rPr>
      <t>(obligatorio)</t>
    </r>
  </si>
  <si>
    <t>Responsable facturacion</t>
  </si>
  <si>
    <t>CON MONTAJE</t>
  </si>
  <si>
    <t>SIN MONTAJE</t>
  </si>
  <si>
    <t>Mesa Work recta  con tablero y estructura fabricada en melamina de 25mm de grosor con canto de PVC. s. Altura de 72 a 74cm</t>
  </si>
  <si>
    <t>1800 X 800</t>
  </si>
  <si>
    <t>Mesa Work recta  con tablero y estructura fabricada en melamina de 25mm de grosor con canto de PVC. s. Altura de 72 a 74cm.</t>
  </si>
  <si>
    <t>1600 X 800</t>
  </si>
  <si>
    <t>Mesa Work recta  con tablero y estructura fabricada en melamina de 25mm de grosor con canto de PVC. Altura de 72 a 74cm</t>
  </si>
  <si>
    <t>1200 X 600</t>
  </si>
  <si>
    <t>Ala para mesa Work recta  con tablero y estructura fabricada en melamina de 25mm de grosor con canto de PVC. Altura de 72 a 74cm</t>
  </si>
  <si>
    <t>1000 X 600</t>
  </si>
  <si>
    <t>Mesa Executive recta con tablero fabricado en aglomerado de 25mm de grosor con recubrimiento malmínico por ambas caras. Canto PVC. Estructura fabricada en tubo de acero de 60x60x1,5 mm. Acabado pintado epoxy. Sistema de anclaje en fundición de aluminio. Travesaños tubulares de acero de 40x30mm para una máxima  comodidad. Altura de mesa de 74 a 79cm</t>
  </si>
  <si>
    <t>Ala para mesa Executive recta con tablero fabricado en melamina de 25mm de grosor con canto de PVC, estructura metálica perimetral con pata recta fabricada en acero de 2mm pintado en gris epoxy. Altura de mesa de 74 a 79cm</t>
  </si>
  <si>
    <t>Mesa Executive recta con tablero fabricado en aglomerado de 25mm de grosor con recubrimiento malmínico por ambas caras. Canto PVC. Estructura fabricada en tubo de acero de 60x60x1,5 mm. Acabado pintado epoxy. Sistema de anclaje en fundición de aluminio. Travesaños tubulares de acero de 40x30mm para una máxima  comodidad. Altura de mesa de 74 a 79cm..</t>
  </si>
  <si>
    <t>1200 X 1200</t>
  </si>
  <si>
    <t xml:space="preserve">Mesa PLEGABLE con tablero de melaminas de 25mm estructura en acero cromado plegable para solucionar todo tipo de necesidades. Ideal para salas polivalentes en las que se realizan todo tipo de actividades. Altura de 72cm. Fácil montaje </t>
  </si>
  <si>
    <t>Mesa de reuniones redonda con tablero de melamina de 25mm y canto de PVC. Patas metálicas redondas fabricadas en acero de 2mm pintadas en gris mate. Altura 72cm</t>
  </si>
  <si>
    <t>DIAMETRO 1200, ALTURA 720</t>
  </si>
  <si>
    <t>Mesa de reuniones redonda con tablero de 100cm de diámetro fabricado en melamina de 25mm y canto de PVC. Patas metálicas redondas fabricadas en acero de 2mm pintadas en gris mate.  Altura 72cm</t>
  </si>
  <si>
    <t>DIAMETRO 1000, ALTURA 720</t>
  </si>
  <si>
    <t>Mesa de reuniones con tablero de melamina de 25mm y canto de PVC. Patas de panel fabricadas en melamina de 25mm con niveladores. Altura 74cm.  Está compuesta por dos tableros de 120x120 unidos.</t>
  </si>
  <si>
    <t>2400 X 1200</t>
  </si>
  <si>
    <t>Faldón metálico  fabricado en chapa de acero pintado en epoxy</t>
  </si>
  <si>
    <t>Mesa 1400</t>
  </si>
  <si>
    <t>Columna vertebral pasacables</t>
  </si>
  <si>
    <t>Cajonera móvil de 3 cajones,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t>
  </si>
  <si>
    <t>40 x 59,5 x 58</t>
  </si>
  <si>
    <t>Cajonera móvil de 1 cajón + 1 cajón de archivo,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t>
  </si>
  <si>
    <t>Cajonera altura de mesa de 4 cajones, fabricada en aglomerado de 19mm de grosor con recubrimiento melamínico por ambas caras, cantos PVC. Cajones con  sistema de seguridad antivuelco, interior metálico y guías telescópicas de rodamientos. Tiradores acabados en gris aluminio y ruedas fabricadas en polipropileno con freno. Cerradura con 2 llaves</t>
  </si>
  <si>
    <t>47 X 60 X 72</t>
  </si>
  <si>
    <t>Armario estantería bajo con puertas altas, estructura fabricada en melamina de 19mm. Incluye 1 baldas de 25mm para aguantar peso. Incluye niveladores en la base</t>
  </si>
  <si>
    <t>78 X 90 X 45</t>
  </si>
  <si>
    <t xml:space="preserve">Armario estantería alto con puertas altas, estructura fabricada en melamina de 19mm. Incluye 4 baldas de 25mm para aguantar peso. Incluye niveladores en la base. </t>
  </si>
  <si>
    <t>195 X 90 X 45</t>
  </si>
  <si>
    <t>Armario estantería bajo con estructura fabricada en melamina de 19mm. Incluye 1 baldas de 25mm para aguantar peso. Incluye niveladores en la base.</t>
  </si>
  <si>
    <t>Armario abierto de estantería con estructura fabricada en melamina de 19mm. Incluye 3 baldas de 25mm para aguantar peso. Incluye niveladores en la base.</t>
  </si>
  <si>
    <t>156 X 90 X 45</t>
  </si>
  <si>
    <t>Armario estantería medio  con puertas altas, estructura fabricada en melamina de 19mm. Incluye 3 baldas de 25mm para aguantar peso. Incluye niveladores en la base.</t>
  </si>
  <si>
    <t>Armario estantería con puertas bajas, estructura fabricada en melamina de 19mm. Incluye 4 baldas de 25mm para aguantar peso. Incluye niveladores en la base</t>
  </si>
  <si>
    <t>190 X 90 X 45</t>
  </si>
  <si>
    <t>Armario estantería alto con puertas altas, estructura fabricada en melamina de 19mm. Incluye 4 baldas de 25mm para aguantar peso. Incluye niveladores en la base</t>
  </si>
  <si>
    <t>Armarios metálicos con niveladores realizados en plancha de acero. Puertas de persiana con cerradura realizadas en polímero técnico. Combinables con baldas metálicas regulables en altura (admiten carpetas colgantes A4). Incluye 4 baldas metálicas</t>
  </si>
  <si>
    <t>198 x 102 x 45</t>
  </si>
  <si>
    <t>198 X 80 X 45</t>
  </si>
  <si>
    <t>Armarios metálicos con niveladores realizados en plancha de acero. Puertas metálicas de acero de 0.7 mm batientes con refuerzo interior y cerradura de seguridad con tirador incorporado. Baldas metálicas regulables en altura (admiten carpetas colgantes A4). Incluye 4 baldas</t>
  </si>
  <si>
    <t>Silla con mecanismo de contacto permanente. Respaldo con regulación de altura 5cm. Asiento regulable en altura mediante pistón de gas comprimido. Tapizada en tela ignífuga. Base de 5 radios con ruedas. Brazos regulables en altura incluidos</t>
  </si>
  <si>
    <t>Silla de oficina profesional con el asiento tapizado en tela ignífuga sobre interior de espuma inyectada y respaldo de malla. Base de polímero inyectado y robusto mecanismo sincro de adaptación por gravedad. Respaldo con estructura adaptativa. Brazos regulables 3D de serie. Con reposacabezas</t>
  </si>
  <si>
    <t>Silla de oficina profesional con el asiento tapizado en tela ignífuga sobre interior de espuma inyectada y respaldo de malla. Base de polímero inyectado y robusto mecanismo sincro de adaptación por gravedad. Respaldo con estructura adaptativa. Brazos regulables 3D de serie</t>
  </si>
  <si>
    <t>Mecanismo Sincro con desmultiplicador de grados de inclinación respaldo-asiento. Pomo para ajustar la tensión según el peso corporal. Respaldo en malla transpirable con fijación en 5 posiciones. Soporte lumbar regulable. Asiento tapizado en tela ignifuga. Asiento regulable en altura mediante pistón de gas comprimido. Base piramidal fabricada en poliamida
Brazos regulables en altura 8cm</t>
  </si>
  <si>
    <t xml:space="preserve">Silla confidente económica. Estructura de tubo metálico. Respaldo y asiento tapizados con interior de espuma inyectada. Brazos para silla confidente. </t>
  </si>
  <si>
    <t>Silla confidente económica. Estructura de tubular metálica de sección ovalada 30x15mm color negro. Tubo de acero de 1,2mm de espesor y travesaños inferiores tubulares de 18mm de diámetro. Topes antideslizantes. Respaldo y asiento tapizados con interior de espuma inyectada.</t>
  </si>
  <si>
    <t xml:space="preserve">Silla confidente con estructura metálica pintada en epoxy. Asiento y respaldo en madera natural. Viene montada </t>
  </si>
  <si>
    <t>Sofá recepción de una plaza tapizado en símil piel sobre estructura robusta. Pies cromados. Ideal para salas de espera, recibidores, etc.</t>
  </si>
  <si>
    <t>Taburete de uso industrial de alta resistencia. Asiento y respaldo en polímero técnico. Regulable en altura mediante pistón de gas. Aro reposapiés metálico. Especial para laboratorios, talleres, etc. Resistente a sustancias abrasivas. Altura de 56 a 81cm.</t>
  </si>
  <si>
    <t>Perchero MAULcaurus.  Color Plata. Perchero de diseño, estable y compacto con 7 ganchos. Bien pensado: las barras para la ropa escalonadas distribuyen la carga y permiten un acceso cómodo
Atornillado: las barras para la ropa y las cabezas metálicas se asientan firmemente en su sitio Resistente: columna maciza con separadores de metal plateado para un apoyo seguro Estable: la placa base plana de acero macizo de gran diámetro garantiza una estabilidad perfecta y reduce el riesgo de tropiezos Ideal y compacto para zonas de entrada, oficinas o el hogar</t>
  </si>
  <si>
    <t>7 GANCHOS</t>
  </si>
  <si>
    <t xml:space="preserve">Perchero MAULnubis.  Color Negro. Perchero de pie robusto y estable:A pesar de sus delgadas dimensiones, este perchero se mantiene firme y estable gracias a su base de hormigón. Corona giratoria:la parte superior del perchero se puede girar sin esfuerzo, lo que le brinda acceso a cualquiera de sus chaquetas en cualquier momento. Gran capacidad gracias a ganchos adicionales:con un total de 20 ganchos, usted y sus invitados podrán guardar fácilmente chaquetas, abrigos y accesorios.
Paragüero:un paragüero integrado proporciona espacio de almacenamiento adicional y mantiene la zona de entrada ordenada. </t>
  </si>
  <si>
    <t>ALTURA 1770 X DIAMETRO 380</t>
  </si>
  <si>
    <t>Papelera inoxidable con pedal 12L</t>
  </si>
  <si>
    <t>ALTURA 315 X DIAMETRO 215</t>
  </si>
  <si>
    <t>Indicar CON  o SIN montaje</t>
  </si>
  <si>
    <t>CARACTERISTICAS DEL ARTICULO</t>
  </si>
  <si>
    <t xml:space="preserve">BALEARES.- Pedido mínimo: 400€. Solo se realiza el suministro de material sin montaje, el montaje tendrá que hacerse con personal propio o proveedor de la zona.
</t>
  </si>
  <si>
    <t>CANARIAS.- Pedido mínimo:1.100€. Solo se realiza el suministro de material sin montaje, el montaje tendrá que hacerse con personal propio o proveedor de la zona.</t>
  </si>
  <si>
    <t>RESTO.- no hay pedido mínimo, y se puede solicitar CON o SIN montaje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</si>
</sst>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0"/>
      <name val="Arial"/>
      <family val="2"/>
    </font>
    <font>
      <b/>
      <sz val="16"/>
      <color indexed="9"/>
      <name val="Arial"/>
      <family val="2"/>
    </font>
    <font>
      <b/>
      <sz val="12"/>
      <name val="Arial"/>
      <family val="2"/>
    </font>
    <font>
      <b/>
      <sz val="14"/>
      <color indexed="9"/>
      <name val="Arial"/>
      <family val="2"/>
    </font>
    <font>
      <sz val="10"/>
      <color indexed="12"/>
      <name val="Arial"/>
      <family val="2"/>
    </font>
    <font>
      <b/>
      <sz val="9"/>
      <name val="Arial"/>
      <family val="2"/>
    </font>
    <font>
      <sz val="8"/>
      <name val="Arial"/>
      <family val="2"/>
    </font>
    <font>
      <b/>
      <sz val="9"/>
      <color indexed="12"/>
      <name val="Arial"/>
      <family val="2"/>
    </font>
    <font>
      <b/>
      <sz val="8"/>
      <name val="Arial"/>
      <family val="2"/>
    </font>
    <font>
      <b/>
      <sz val="10"/>
      <name val="Arial"/>
      <family val="2"/>
    </font>
    <font>
      <sz val="10"/>
      <color indexed="8"/>
      <name val="Arial"/>
      <family val="2"/>
    </font>
    <font>
      <b/>
      <u/>
      <sz val="8"/>
      <name val="Arial"/>
      <family val="2"/>
    </font>
    <font>
      <u/>
      <sz val="10"/>
      <color indexed="12"/>
      <name val="Arial"/>
      <family val="2"/>
    </font>
    <font>
      <sz val="8"/>
      <name val="Arial"/>
      <family val="2"/>
    </font>
    <font>
      <b/>
      <sz val="10"/>
      <color indexed="10"/>
      <name val="Arial"/>
      <family val="2"/>
    </font>
    <font>
      <sz val="12"/>
      <name val="Arial"/>
      <family val="2"/>
    </font>
    <font>
      <b/>
      <sz val="12"/>
      <color indexed="10"/>
      <name val="Arial"/>
      <family val="2"/>
    </font>
    <font>
      <b/>
      <sz val="11"/>
      <color theme="1"/>
      <name val="Calibri"/>
      <family val="2"/>
      <scheme val="minor"/>
    </font>
    <font>
      <b/>
      <sz val="9"/>
      <color rgb="FFFFFFFF"/>
      <name val="Arial"/>
      <family val="2"/>
    </font>
    <font>
      <sz val="11"/>
      <color rgb="FF000000"/>
      <name val="Calibri"/>
      <family val="2"/>
    </font>
    <font>
      <b/>
      <sz val="9"/>
      <color rgb="FFFF0000"/>
      <name val="Arial"/>
      <family val="2"/>
    </font>
    <font>
      <u/>
      <sz val="10"/>
      <color theme="10"/>
      <name val="Arial"/>
      <family val="2"/>
    </font>
    <font>
      <sz val="9"/>
      <color theme="1"/>
      <name val="Arial"/>
      <family val="2"/>
    </font>
    <font>
      <sz val="9"/>
      <color theme="1"/>
      <name val="Arial"/>
    </font>
    <font>
      <sz val="11"/>
      <color indexed="8"/>
      <name val="Calibri"/>
      <family val="2"/>
    </font>
    <font>
      <b/>
      <sz val="12"/>
      <color rgb="FFFF0000"/>
      <name val="Arial"/>
      <family val="2"/>
    </font>
    <font>
      <sz val="10"/>
      <color theme="1"/>
      <name val="Arial"/>
      <family val="2"/>
    </font>
    <font>
      <b/>
      <sz val="11"/>
      <name val="Arial"/>
      <family val="2"/>
    </font>
  </fonts>
  <fills count="12">
    <fill>
      <patternFill patternType="none"/>
    </fill>
    <fill>
      <patternFill patternType="gray125"/>
    </fill>
    <fill>
      <patternFill patternType="solid">
        <fgColor indexed="65"/>
        <bgColor indexed="64"/>
      </patternFill>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rgb="FFFFFF00"/>
        <bgColor indexed="64"/>
      </patternFill>
    </fill>
    <fill>
      <patternFill patternType="solid">
        <fgColor indexed="65"/>
        <bgColor rgb="FF000000"/>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theme="4" tint="0.59999389629810485"/>
      </patternFill>
    </fill>
  </fills>
  <borders count="33">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theme="0"/>
      </left>
      <right/>
      <top style="thin">
        <color theme="0"/>
      </top>
      <bottom style="thin">
        <color theme="0"/>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13" fillId="0" borderId="0" applyNumberFormat="0" applyFill="0" applyBorder="0" applyAlignment="0" applyProtection="0">
      <alignment vertical="top"/>
      <protection locked="0"/>
    </xf>
    <xf numFmtId="0" fontId="11" fillId="0" borderId="0"/>
    <xf numFmtId="0" fontId="22" fillId="0" borderId="0" applyNumberFormat="0" applyFill="0" applyBorder="0" applyAlignment="0" applyProtection="0"/>
    <xf numFmtId="0" fontId="11" fillId="0" borderId="0"/>
  </cellStyleXfs>
  <cellXfs count="167">
    <xf numFmtId="0" fontId="0" fillId="0" borderId="0" xfId="0"/>
    <xf numFmtId="0" fontId="0" fillId="2" borderId="0" xfId="0" applyFill="1" applyAlignment="1" applyProtection="1">
      <alignment vertical="center"/>
      <protection locked="0"/>
    </xf>
    <xf numFmtId="0" fontId="3" fillId="2" borderId="0" xfId="0" applyFont="1" applyFill="1" applyAlignment="1" applyProtection="1">
      <alignment vertical="center"/>
      <protection locked="0"/>
    </xf>
    <xf numFmtId="0" fontId="4" fillId="3" borderId="1" xfId="0" applyFont="1" applyFill="1" applyBorder="1" applyAlignment="1" applyProtection="1">
      <alignment vertical="center"/>
      <protection locked="0"/>
    </xf>
    <xf numFmtId="0" fontId="0" fillId="2" borderId="0" xfId="0" applyFill="1" applyAlignment="1" applyProtection="1">
      <alignment horizontal="right" vertical="center"/>
      <protection locked="0"/>
    </xf>
    <xf numFmtId="0" fontId="0" fillId="2" borderId="0" xfId="0" applyFill="1" applyAlignment="1" applyProtection="1">
      <alignment horizontal="left" vertical="center"/>
      <protection locked="0"/>
    </xf>
    <xf numFmtId="0" fontId="4" fillId="3" borderId="2" xfId="0" applyFont="1" applyFill="1" applyBorder="1" applyAlignment="1" applyProtection="1">
      <alignment vertical="center"/>
      <protection locked="0"/>
    </xf>
    <xf numFmtId="0" fontId="5" fillId="2" borderId="0" xfId="0" applyFont="1" applyFill="1" applyAlignment="1" applyProtection="1">
      <alignment horizontal="center" vertical="center" wrapText="1"/>
      <protection locked="0"/>
    </xf>
    <xf numFmtId="0" fontId="4" fillId="3" borderId="3" xfId="0" applyFont="1" applyFill="1" applyBorder="1" applyAlignment="1" applyProtection="1">
      <alignment vertical="center"/>
      <protection locked="0"/>
    </xf>
    <xf numFmtId="0" fontId="4" fillId="3"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8" fillId="2" borderId="8" xfId="0" applyFont="1" applyFill="1" applyBorder="1" applyAlignment="1" applyProtection="1">
      <alignment horizontal="center" vertical="center"/>
      <protection locked="0"/>
    </xf>
    <xf numFmtId="0" fontId="5" fillId="2" borderId="0" xfId="0" applyFont="1" applyFill="1" applyAlignment="1" applyProtection="1">
      <alignment vertical="center" wrapText="1"/>
      <protection locked="0"/>
    </xf>
    <xf numFmtId="0" fontId="9" fillId="2" borderId="9"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0" fontId="0" fillId="2" borderId="11" xfId="0" applyFill="1" applyBorder="1" applyAlignment="1" applyProtection="1">
      <alignment vertical="center"/>
      <protection locked="0"/>
    </xf>
    <xf numFmtId="0" fontId="10" fillId="2" borderId="0" xfId="0" applyFont="1" applyFill="1" applyAlignment="1" applyProtection="1">
      <alignment vertical="center"/>
      <protection locked="0"/>
    </xf>
    <xf numFmtId="0" fontId="3" fillId="2" borderId="6" xfId="0" applyFont="1" applyFill="1" applyBorder="1" applyAlignment="1" applyProtection="1">
      <alignment vertical="center"/>
      <protection locked="0"/>
    </xf>
    <xf numFmtId="0" fontId="8" fillId="2" borderId="1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14" fontId="0" fillId="2" borderId="3" xfId="0" applyNumberFormat="1" applyFill="1" applyBorder="1" applyAlignment="1" applyProtection="1">
      <alignment horizontal="center" vertical="center"/>
      <protection locked="0"/>
    </xf>
    <xf numFmtId="0" fontId="4" fillId="0" borderId="0" xfId="0" applyFont="1" applyAlignment="1" applyProtection="1">
      <alignment vertical="center"/>
      <protection locked="0"/>
    </xf>
    <xf numFmtId="14" fontId="0" fillId="2" borderId="0" xfId="0" applyNumberFormat="1" applyFill="1" applyAlignment="1" applyProtection="1">
      <alignment horizontal="center" vertical="center"/>
      <protection locked="0"/>
    </xf>
    <xf numFmtId="0" fontId="9"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4" fontId="0" fillId="4" borderId="13" xfId="0" applyNumberFormat="1"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2" borderId="0" xfId="0" applyFont="1" applyFill="1" applyAlignment="1" applyProtection="1">
      <alignment horizontal="right" vertical="center"/>
      <protection locked="0"/>
    </xf>
    <xf numFmtId="0" fontId="0" fillId="4" borderId="3"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14" fontId="0" fillId="0" borderId="0" xfId="0" applyNumberFormat="1"/>
    <xf numFmtId="4" fontId="0" fillId="0" borderId="0" xfId="0" applyNumberFormat="1"/>
    <xf numFmtId="14" fontId="5" fillId="2" borderId="15" xfId="0" applyNumberFormat="1" applyFont="1" applyFill="1" applyBorder="1" applyAlignment="1" applyProtection="1">
      <alignment vertical="center" wrapText="1"/>
      <protection locked="0"/>
    </xf>
    <xf numFmtId="0" fontId="15" fillId="2" borderId="0" xfId="0" applyFont="1" applyFill="1" applyAlignment="1" applyProtection="1">
      <alignment vertical="center"/>
      <protection locked="0"/>
    </xf>
    <xf numFmtId="0" fontId="3" fillId="5" borderId="3" xfId="0" applyFont="1" applyFill="1" applyBorder="1" applyAlignment="1" applyProtection="1">
      <alignment horizontal="center" vertical="center"/>
      <protection locked="0"/>
    </xf>
    <xf numFmtId="0" fontId="3" fillId="5" borderId="16" xfId="0" applyFont="1" applyFill="1" applyBorder="1" applyAlignment="1" applyProtection="1">
      <alignment vertical="center"/>
      <protection locked="0"/>
    </xf>
    <xf numFmtId="0" fontId="3" fillId="5" borderId="15" xfId="0" applyFont="1" applyFill="1" applyBorder="1" applyAlignment="1" applyProtection="1">
      <alignment vertical="center"/>
      <protection locked="0"/>
    </xf>
    <xf numFmtId="0" fontId="0" fillId="6" borderId="18" xfId="0" applyFill="1" applyBorder="1"/>
    <xf numFmtId="0" fontId="8" fillId="2" borderId="2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21" fillId="2" borderId="0" xfId="0" applyFont="1" applyFill="1" applyAlignment="1" applyProtection="1">
      <alignment vertical="center"/>
      <protection locked="0"/>
    </xf>
    <xf numFmtId="0" fontId="0" fillId="0" borderId="0" xfId="0" applyAlignment="1">
      <alignment horizontal="center"/>
    </xf>
    <xf numFmtId="0" fontId="1" fillId="0" borderId="27" xfId="0" applyFont="1" applyBorder="1" applyAlignment="1" applyProtection="1">
      <alignment horizontal="center" vertical="center" wrapText="1"/>
      <protection locked="0"/>
    </xf>
    <xf numFmtId="4" fontId="0" fillId="0" borderId="0" xfId="0" applyNumberFormat="1" applyAlignment="1">
      <alignment horizontal="right"/>
    </xf>
    <xf numFmtId="0" fontId="1" fillId="4" borderId="15"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wrapText="1"/>
      <protection locked="0"/>
    </xf>
    <xf numFmtId="0" fontId="1" fillId="2" borderId="6" xfId="0" applyFont="1" applyFill="1" applyBorder="1" applyAlignment="1" applyProtection="1">
      <alignment vertical="center" wrapText="1"/>
      <protection locked="0"/>
    </xf>
    <xf numFmtId="0" fontId="1" fillId="2" borderId="7" xfId="0" applyFont="1" applyFill="1" applyBorder="1" applyAlignment="1" applyProtection="1">
      <alignment vertical="center" wrapText="1"/>
      <protection locked="0"/>
    </xf>
    <xf numFmtId="0" fontId="1" fillId="0" borderId="17" xfId="0" applyFont="1" applyBorder="1" applyAlignment="1" applyProtection="1">
      <alignment horizontal="center" vertical="center" wrapText="1"/>
      <protection locked="0"/>
    </xf>
    <xf numFmtId="0" fontId="1" fillId="0" borderId="0" xfId="0" applyFont="1"/>
    <xf numFmtId="0" fontId="16" fillId="2" borderId="2"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24" fillId="0" borderId="15" xfId="0" applyFont="1" applyBorder="1" applyAlignment="1">
      <alignment horizontal="left" vertical="top"/>
    </xf>
    <xf numFmtId="0" fontId="23" fillId="0" borderId="15" xfId="4" applyFont="1" applyBorder="1" applyAlignment="1">
      <alignment horizontal="left" vertical="top"/>
    </xf>
    <xf numFmtId="2" fontId="23" fillId="0" borderId="15" xfId="0" applyNumberFormat="1" applyFont="1" applyBorder="1" applyAlignment="1">
      <alignment horizontal="right" vertical="top"/>
    </xf>
    <xf numFmtId="2" fontId="25" fillId="0" borderId="15" xfId="4" applyNumberFormat="1" applyFont="1" applyBorder="1" applyAlignment="1">
      <alignment horizontal="right" vertical="top" wrapText="1"/>
    </xf>
    <xf numFmtId="0" fontId="1" fillId="6" borderId="18" xfId="0" applyFont="1" applyFill="1" applyBorder="1"/>
    <xf numFmtId="0" fontId="19" fillId="0" borderId="0" xfId="0" applyFont="1" applyAlignment="1">
      <alignment horizontal="center" vertical="top"/>
    </xf>
    <xf numFmtId="0" fontId="27" fillId="0" borderId="15" xfId="0" applyFont="1" applyBorder="1" applyAlignment="1">
      <alignment vertical="top"/>
    </xf>
    <xf numFmtId="0" fontId="27" fillId="0" borderId="15" xfId="0" applyFont="1" applyBorder="1" applyAlignment="1">
      <alignment horizontal="left" vertical="top" wrapText="1"/>
    </xf>
    <xf numFmtId="4" fontId="27" fillId="0" borderId="15" xfId="0" applyNumberFormat="1" applyFont="1" applyBorder="1" applyAlignment="1">
      <alignment vertical="center"/>
    </xf>
    <xf numFmtId="4" fontId="24" fillId="0" borderId="15" xfId="0" applyNumberFormat="1" applyFont="1" applyBorder="1" applyAlignment="1">
      <alignment horizontal="left" vertical="top"/>
    </xf>
    <xf numFmtId="4" fontId="23" fillId="0" borderId="15" xfId="4" applyNumberFormat="1" applyFont="1" applyBorder="1" applyAlignment="1">
      <alignment horizontal="left" vertical="top"/>
    </xf>
    <xf numFmtId="4" fontId="27" fillId="0" borderId="15" xfId="0" applyNumberFormat="1" applyFont="1" applyBorder="1" applyAlignment="1">
      <alignment vertical="top"/>
    </xf>
    <xf numFmtId="0" fontId="0" fillId="0" borderId="0" xfId="0" applyAlignment="1">
      <alignment vertical="top"/>
    </xf>
    <xf numFmtId="4" fontId="27" fillId="9" borderId="15" xfId="0" applyNumberFormat="1" applyFont="1" applyFill="1" applyBorder="1" applyAlignment="1">
      <alignment vertical="top"/>
    </xf>
    <xf numFmtId="4" fontId="27" fillId="10" borderId="15" xfId="0" applyNumberFormat="1" applyFont="1" applyFill="1" applyBorder="1" applyAlignment="1">
      <alignment vertical="top"/>
    </xf>
    <xf numFmtId="2" fontId="23" fillId="10" borderId="15" xfId="0" applyNumberFormat="1" applyFont="1" applyFill="1" applyBorder="1" applyAlignment="1">
      <alignment horizontal="right" vertical="top"/>
    </xf>
    <xf numFmtId="2" fontId="23" fillId="9" borderId="15" xfId="0" applyNumberFormat="1" applyFont="1" applyFill="1" applyBorder="1" applyAlignment="1">
      <alignment horizontal="right" vertical="top"/>
    </xf>
    <xf numFmtId="0" fontId="24" fillId="0" borderId="15" xfId="0" applyFont="1" applyBorder="1" applyAlignment="1">
      <alignment horizontal="left" vertical="top" wrapText="1"/>
    </xf>
    <xf numFmtId="0" fontId="23" fillId="0" borderId="15" xfId="4" applyFont="1" applyBorder="1" applyAlignment="1">
      <alignment horizontal="left" vertical="top" wrapText="1"/>
    </xf>
    <xf numFmtId="0" fontId="1" fillId="0" borderId="17" xfId="0" applyFont="1" applyBorder="1" applyAlignment="1" applyProtection="1">
      <alignment horizontal="center" wrapText="1"/>
      <protection locked="0"/>
    </xf>
    <xf numFmtId="0" fontId="1" fillId="0" borderId="27" xfId="0" applyFont="1" applyBorder="1" applyAlignment="1" applyProtection="1">
      <alignment horizontal="center" wrapText="1"/>
      <protection locked="0"/>
    </xf>
    <xf numFmtId="0" fontId="0" fillId="2" borderId="0" xfId="0" quotePrefix="1" applyFill="1" applyAlignment="1" applyProtection="1">
      <alignment vertical="center"/>
      <protection locked="0"/>
    </xf>
    <xf numFmtId="0" fontId="10" fillId="7" borderId="3" xfId="0" applyFont="1" applyFill="1" applyBorder="1" applyAlignment="1" applyProtection="1">
      <alignment horizontal="center" vertical="center"/>
      <protection locked="0"/>
    </xf>
    <xf numFmtId="0" fontId="28" fillId="2" borderId="0" xfId="0" applyFont="1" applyFill="1" applyAlignment="1" applyProtection="1">
      <alignment vertical="center"/>
      <protection locked="0"/>
    </xf>
    <xf numFmtId="0" fontId="1" fillId="2" borderId="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8" fillId="2" borderId="4"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protection locked="0"/>
    </xf>
    <xf numFmtId="0" fontId="1" fillId="2" borderId="32" xfId="0" applyFont="1" applyFill="1" applyBorder="1" applyAlignment="1" applyProtection="1">
      <alignment horizontal="left" vertical="center"/>
      <protection locked="0"/>
    </xf>
    <xf numFmtId="0" fontId="1" fillId="0" borderId="30" xfId="0" applyFont="1" applyBorder="1" applyAlignment="1" applyProtection="1">
      <alignment horizontal="center" wrapText="1"/>
      <protection locked="0"/>
    </xf>
    <xf numFmtId="0" fontId="1" fillId="0" borderId="30" xfId="0" applyFont="1" applyBorder="1" applyAlignment="1" applyProtection="1">
      <alignment horizontal="center" vertical="center" wrapText="1"/>
      <protection locked="0"/>
    </xf>
    <xf numFmtId="0" fontId="2" fillId="3" borderId="0" xfId="0" applyFont="1" applyFill="1" applyAlignment="1" applyProtection="1">
      <alignment horizontal="center" vertical="center"/>
      <protection locked="0"/>
    </xf>
    <xf numFmtId="0" fontId="5" fillId="2" borderId="2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4" fillId="3" borderId="2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left" vertical="center"/>
      <protection locked="0"/>
    </xf>
    <xf numFmtId="0" fontId="11" fillId="2" borderId="9" xfId="1"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protection locked="0"/>
    </xf>
    <xf numFmtId="0" fontId="10" fillId="4" borderId="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1" fillId="8" borderId="9" xfId="0" applyFont="1" applyFill="1" applyBorder="1" applyAlignment="1" applyProtection="1">
      <alignment horizontal="center" vertical="center"/>
      <protection locked="0"/>
    </xf>
    <xf numFmtId="0" fontId="1" fillId="8" borderId="10" xfId="0" applyFont="1" applyFill="1" applyBorder="1" applyAlignment="1" applyProtection="1">
      <alignment horizontal="center" vertical="center"/>
      <protection locked="0"/>
    </xf>
    <xf numFmtId="0" fontId="1" fillId="8" borderId="20" xfId="0" applyFont="1" applyFill="1" applyBorder="1" applyAlignment="1" applyProtection="1">
      <alignment horizontal="center" vertical="center"/>
      <protection locked="0"/>
    </xf>
    <xf numFmtId="0" fontId="10" fillId="8" borderId="9" xfId="0" applyFont="1" applyFill="1" applyBorder="1" applyAlignment="1" applyProtection="1">
      <alignment horizontal="center" vertical="center"/>
      <protection locked="0"/>
    </xf>
    <xf numFmtId="0" fontId="10" fillId="8" borderId="10" xfId="0" applyFont="1" applyFill="1" applyBorder="1" applyAlignment="1" applyProtection="1">
      <alignment horizontal="center" vertical="center"/>
      <protection locked="0"/>
    </xf>
    <xf numFmtId="0" fontId="10" fillId="8" borderId="20" xfId="0" applyFont="1" applyFill="1" applyBorder="1" applyAlignment="1" applyProtection="1">
      <alignment horizontal="center" vertical="center"/>
      <protection locked="0"/>
    </xf>
    <xf numFmtId="0" fontId="10" fillId="8" borderId="9" xfId="0" applyFont="1" applyFill="1" applyBorder="1" applyAlignment="1" applyProtection="1">
      <alignment horizontal="center" wrapText="1"/>
      <protection locked="0"/>
    </xf>
    <xf numFmtId="0" fontId="10" fillId="8" borderId="10" xfId="0" applyFont="1" applyFill="1" applyBorder="1" applyAlignment="1" applyProtection="1">
      <alignment horizontal="center" wrapText="1"/>
      <protection locked="0"/>
    </xf>
    <xf numFmtId="0" fontId="10" fillId="8" borderId="20" xfId="0" applyFont="1" applyFill="1" applyBorder="1" applyAlignment="1" applyProtection="1">
      <alignment horizontal="center" wrapText="1"/>
      <protection locked="0"/>
    </xf>
    <xf numFmtId="0" fontId="1" fillId="8" borderId="9" xfId="0" applyFont="1" applyFill="1" applyBorder="1" applyAlignment="1" applyProtection="1">
      <alignment horizontal="center"/>
      <protection locked="0"/>
    </xf>
    <xf numFmtId="0" fontId="1" fillId="8" borderId="10" xfId="0" applyFont="1" applyFill="1" applyBorder="1" applyAlignment="1" applyProtection="1">
      <alignment horizontal="center"/>
      <protection locked="0"/>
    </xf>
    <xf numFmtId="0" fontId="1" fillId="8" borderId="20"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8" borderId="10" xfId="0" applyFont="1" applyFill="1" applyBorder="1" applyAlignment="1" applyProtection="1">
      <alignment horizontal="center"/>
      <protection locked="0"/>
    </xf>
    <xf numFmtId="0" fontId="1" fillId="8" borderId="20" xfId="0" applyFont="1" applyFill="1" applyBorder="1" applyAlignment="1" applyProtection="1">
      <alignment horizontal="center"/>
      <protection locked="0"/>
    </xf>
    <xf numFmtId="0" fontId="22" fillId="8" borderId="9" xfId="3" applyFill="1" applyBorder="1" applyAlignment="1" applyProtection="1">
      <alignment horizontal="center" vertical="center"/>
      <protection locked="0"/>
    </xf>
    <xf numFmtId="0" fontId="22" fillId="8" borderId="10" xfId="3" applyFill="1" applyBorder="1" applyAlignment="1" applyProtection="1">
      <alignment horizontal="center" vertical="center"/>
      <protection locked="0"/>
    </xf>
    <xf numFmtId="0" fontId="22" fillId="8" borderId="20" xfId="3" applyFill="1" applyBorder="1" applyAlignment="1" applyProtection="1">
      <alignment horizontal="center" vertical="center"/>
      <protection locked="0"/>
    </xf>
    <xf numFmtId="0" fontId="1" fillId="8" borderId="0" xfId="0" applyFont="1" applyFill="1" applyAlignment="1" applyProtection="1">
      <alignment wrapText="1"/>
      <protection locked="0"/>
    </xf>
    <xf numFmtId="0" fontId="3" fillId="8" borderId="5" xfId="0" applyFont="1" applyFill="1" applyBorder="1" applyProtection="1">
      <protection locked="0"/>
    </xf>
    <xf numFmtId="0" fontId="3" fillId="8" borderId="6" xfId="0" applyFont="1" applyFill="1" applyBorder="1" applyProtection="1">
      <protection locked="0"/>
    </xf>
    <xf numFmtId="0" fontId="1" fillId="8" borderId="6" xfId="0" applyFont="1" applyFill="1" applyBorder="1" applyAlignment="1" applyProtection="1">
      <alignment wrapText="1"/>
      <protection locked="0"/>
    </xf>
    <xf numFmtId="0" fontId="1" fillId="8" borderId="22" xfId="0" applyFont="1" applyFill="1" applyBorder="1" applyAlignment="1" applyProtection="1">
      <alignment horizontal="center" wrapText="1"/>
      <protection locked="0"/>
    </xf>
    <xf numFmtId="0" fontId="1" fillId="8" borderId="2" xfId="0" applyFont="1" applyFill="1" applyBorder="1" applyAlignment="1" applyProtection="1">
      <alignment horizontal="center" wrapText="1"/>
      <protection locked="0"/>
    </xf>
    <xf numFmtId="0" fontId="1" fillId="8" borderId="23" xfId="0" applyFont="1" applyFill="1" applyBorder="1" applyAlignment="1" applyProtection="1">
      <alignment horizontal="center" wrapText="1"/>
      <protection locked="0"/>
    </xf>
    <xf numFmtId="0" fontId="0" fillId="0" borderId="0" xfId="0" applyProtection="1">
      <protection locked="0"/>
    </xf>
    <xf numFmtId="0" fontId="1" fillId="8" borderId="9" xfId="0" applyFont="1" applyFill="1" applyBorder="1" applyAlignment="1" applyProtection="1">
      <alignment horizontal="center" wrapText="1"/>
      <protection locked="0"/>
    </xf>
    <xf numFmtId="0" fontId="1" fillId="8" borderId="10" xfId="0" applyFont="1" applyFill="1" applyBorder="1" applyAlignment="1" applyProtection="1">
      <alignment horizontal="center" wrapText="1"/>
      <protection locked="0"/>
    </xf>
    <xf numFmtId="0" fontId="1" fillId="8" borderId="20" xfId="0" applyFont="1" applyFill="1" applyBorder="1" applyAlignment="1" applyProtection="1">
      <alignment horizontal="center" wrapText="1"/>
      <protection locked="0"/>
    </xf>
    <xf numFmtId="0" fontId="13" fillId="0" borderId="0" xfId="1" applyAlignment="1" applyProtection="1">
      <alignment vertical="center"/>
      <protection locked="0"/>
    </xf>
    <xf numFmtId="0" fontId="22" fillId="8" borderId="9" xfId="3" applyFill="1" applyBorder="1" applyAlignment="1" applyProtection="1">
      <alignment horizontal="center" vertical="center" wrapText="1"/>
      <protection locked="0"/>
    </xf>
    <xf numFmtId="0" fontId="22" fillId="8" borderId="10" xfId="3" applyFill="1" applyBorder="1" applyAlignment="1" applyProtection="1">
      <alignment horizontal="center" vertical="center" wrapText="1"/>
      <protection locked="0"/>
    </xf>
    <xf numFmtId="0" fontId="22" fillId="8" borderId="20" xfId="3" applyFill="1" applyBorder="1" applyAlignment="1" applyProtection="1">
      <alignment horizontal="center" vertical="center" wrapText="1"/>
      <protection locked="0"/>
    </xf>
    <xf numFmtId="0" fontId="3" fillId="8" borderId="0" xfId="0" applyFont="1" applyFill="1" applyProtection="1">
      <protection locked="0"/>
    </xf>
    <xf numFmtId="0" fontId="16" fillId="8" borderId="22" xfId="0" applyFont="1" applyFill="1" applyBorder="1" applyProtection="1">
      <protection locked="0"/>
    </xf>
    <xf numFmtId="0" fontId="16" fillId="8" borderId="2" xfId="0" applyFont="1" applyFill="1" applyBorder="1" applyProtection="1">
      <protection locked="0"/>
    </xf>
    <xf numFmtId="0" fontId="18" fillId="0" borderId="15" xfId="0" applyFont="1" applyBorder="1" applyAlignment="1" applyProtection="1">
      <alignment horizontal="left" vertical="top" wrapText="1"/>
      <protection locked="0"/>
    </xf>
    <xf numFmtId="0" fontId="18" fillId="0" borderId="15" xfId="0" applyFont="1" applyBorder="1" applyAlignment="1" applyProtection="1">
      <alignment horizontal="left" vertical="top"/>
      <protection locked="0"/>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4" fontId="5" fillId="2" borderId="3" xfId="0" applyNumberFormat="1"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1" fillId="0" borderId="19" xfId="2" applyFont="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20" fillId="0" borderId="28" xfId="0" applyFont="1" applyBorder="1" applyAlignment="1" applyProtection="1">
      <alignment horizontal="right" vertical="top"/>
      <protection locked="0"/>
    </xf>
    <xf numFmtId="0" fontId="1" fillId="0" borderId="26" xfId="2" applyFont="1" applyBorder="1" applyAlignment="1" applyProtection="1">
      <alignment horizontal="left" vertical="center" wrapText="1"/>
      <protection locked="0"/>
    </xf>
    <xf numFmtId="4" fontId="11" fillId="0" borderId="19" xfId="2" applyNumberFormat="1" applyBorder="1" applyAlignment="1" applyProtection="1">
      <alignment horizontal="center" vertical="center" wrapText="1"/>
    </xf>
    <xf numFmtId="4" fontId="11" fillId="0" borderId="31" xfId="0" applyNumberFormat="1" applyFont="1" applyBorder="1" applyAlignment="1" applyProtection="1">
      <alignment vertical="center" wrapText="1"/>
    </xf>
    <xf numFmtId="0" fontId="0" fillId="2" borderId="0" xfId="0" applyFill="1" applyAlignment="1" applyProtection="1">
      <alignment vertical="center"/>
    </xf>
    <xf numFmtId="0" fontId="1" fillId="11" borderId="15" xfId="2" applyFont="1" applyFill="1" applyBorder="1" applyAlignment="1" applyProtection="1">
      <alignment horizontal="left" vertical="center" wrapText="1"/>
    </xf>
    <xf numFmtId="4" fontId="11" fillId="0" borderId="22" xfId="2" applyNumberFormat="1" applyBorder="1" applyAlignment="1" applyProtection="1">
      <alignment horizontal="center" vertical="center" wrapText="1"/>
    </xf>
    <xf numFmtId="4" fontId="11" fillId="0" borderId="22" xfId="0" applyNumberFormat="1" applyFont="1" applyBorder="1" applyAlignment="1" applyProtection="1">
      <alignment vertical="center" wrapText="1"/>
    </xf>
    <xf numFmtId="4" fontId="11" fillId="0" borderId="26" xfId="2" applyNumberFormat="1" applyBorder="1" applyAlignment="1" applyProtection="1">
      <alignment horizontal="center" vertical="center" wrapText="1"/>
    </xf>
  </cellXfs>
  <cellStyles count="5">
    <cellStyle name="Hipervínculo" xfId="1" builtinId="8"/>
    <cellStyle name="Hyperlink" xfId="3" xr:uid="{00000000-000B-0000-0000-000008000000}"/>
    <cellStyle name="Normal" xfId="0" builtinId="0"/>
    <cellStyle name="Normal_Hoja2" xfId="4" xr:uid="{68A81525-4CD6-4977-97E8-4649AA434154}"/>
    <cellStyle name="Normal_Sheet1" xfId="2" xr:uid="{00000000-0005-0000-0000-000003000000}"/>
  </cellStyles>
  <dxfs count="31">
    <dxf>
      <font>
        <b val="0"/>
        <i val="0"/>
        <strike val="0"/>
        <condense val="0"/>
        <extend val="0"/>
        <outline val="0"/>
        <shadow val="0"/>
        <u val="none"/>
        <vertAlign val="baseline"/>
        <sz val="10"/>
        <color indexed="8"/>
        <name val="Arial"/>
        <family val="2"/>
        <scheme val="none"/>
      </font>
      <numFmt numFmtId="4" formatCode="#,##0.00"/>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style="medium">
          <color indexed="64"/>
        </top>
        <bottom style="thin">
          <color indexed="64"/>
        </bottom>
        <vertical/>
        <horizontal/>
      </border>
      <protection locked="1" hidden="0"/>
    </dxf>
    <dxf>
      <font>
        <b val="0"/>
        <i val="0"/>
        <strike val="0"/>
        <condense val="0"/>
        <extend val="0"/>
        <outline val="0"/>
        <shadow val="0"/>
        <u val="none"/>
        <vertAlign val="baseline"/>
        <sz val="10"/>
        <color indexed="8"/>
        <name val="Arial"/>
        <family val="2"/>
        <scheme val="none"/>
      </font>
      <numFmt numFmtId="4"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medium">
          <color indexed="64"/>
        </top>
        <bottom style="thin">
          <color indexed="64"/>
        </bottom>
      </border>
      <protection locked="1" hidden="0"/>
    </dxf>
    <dxf>
      <fill>
        <patternFill patternType="none">
          <fgColor indexed="64"/>
          <bgColor auto="1"/>
        </patternFill>
      </fill>
      <protection locked="0" hidden="0"/>
    </dxf>
    <dxf>
      <font>
        <b/>
        <i val="0"/>
        <strike val="0"/>
        <condense val="0"/>
        <extend val="0"/>
        <outline val="0"/>
        <shadow val="0"/>
        <u val="none"/>
        <vertAlign val="baseline"/>
        <sz val="9"/>
        <color indexed="12"/>
        <name val="Arial"/>
        <family val="2"/>
        <scheme val="none"/>
      </font>
      <fill>
        <patternFill patternType="solid">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medium">
          <color indexed="64"/>
        </top>
        <bottom style="thin">
          <color indexed="64"/>
        </bottom>
      </border>
      <protection locked="0" hidden="0"/>
    </dxf>
    <dxf>
      <font>
        <b val="0"/>
        <i val="0"/>
        <strike val="0"/>
        <condense val="0"/>
        <extend val="0"/>
        <outline val="0"/>
        <shadow val="0"/>
        <u val="none"/>
        <vertAlign val="baseline"/>
        <sz val="9"/>
        <color theme="1"/>
        <name val="Arial"/>
        <family val="2"/>
        <scheme val="none"/>
      </font>
      <numFmt numFmtId="2" formatCode="0.00"/>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numFmt numFmtId="4" formatCode="#,##0.0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9"/>
        <color theme="1"/>
        <name val="Arial"/>
        <scheme val="none"/>
      </font>
      <numFmt numFmtId="4" formatCode="#,##0.00"/>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top" textRotation="0" wrapText="1" indent="0" justifyLastLine="0" shrinkToFit="0" readingOrder="0"/>
      <border outline="0">
        <right style="thin">
          <color indexed="64"/>
        </right>
      </border>
    </dxf>
    <dxf>
      <border outline="0">
        <top style="thin">
          <color indexed="64"/>
        </top>
        <bottom style="thin">
          <color rgb="FF9BC2E6"/>
        </bottom>
      </border>
    </dxf>
    <dxf>
      <fill>
        <patternFill patternType="none">
          <fgColor indexed="64"/>
          <bgColor auto="1"/>
        </patternFill>
      </fill>
      <alignment horizontal="center" vertical="top" textRotation="0" wrapText="0" indent="0" justifyLastLine="0" shrinkToFit="0" readingOrder="0"/>
    </dxf>
    <dxf>
      <fill>
        <patternFill patternType="solid">
          <fgColor indexed="64"/>
          <bgColor indexed="65"/>
        </patternFill>
      </fill>
      <alignment horizontal="general" vertical="center" textRotation="0" wrapText="0" relativeIndent="0" justifyLastLine="0" shrinkToFit="0" readingOrder="0"/>
      <protection locked="0" hidden="0"/>
    </dxf>
    <dxf>
      <fill>
        <patternFill patternType="solid">
          <fgColor indexed="64"/>
          <bgColor indexed="65"/>
        </patternFill>
      </fill>
      <alignment horizontal="general" vertical="center" textRotation="0" wrapText="0" relativeIndent="0" justifyLastLine="0" shrinkToFit="0" readingOrder="0"/>
      <protection locked="0" hidden="0"/>
    </dxf>
    <dxf>
      <font>
        <b/>
        <i val="0"/>
        <strike val="0"/>
        <condense val="0"/>
        <extend val="0"/>
        <outline val="0"/>
        <shadow val="0"/>
        <u val="none"/>
        <vertAlign val="baseline"/>
        <sz val="10"/>
        <color auto="1"/>
        <name val="Arial"/>
        <scheme val="none"/>
      </font>
      <fill>
        <patternFill patternType="solid">
          <fgColor indexed="64"/>
          <bgColor indexed="65"/>
        </patternFill>
      </fill>
      <alignment horizontal="general" vertical="center" textRotation="0" wrapText="0" relativeIndent="0" justifyLastLine="0" shrinkToFit="0" readingOrder="0"/>
      <protection locked="0" hidden="0"/>
    </dxf>
    <dxf>
      <numFmt numFmtId="4" formatCode="#,##0.00"/>
      <alignment horizontal="right" vertical="bottom" textRotation="0" wrapText="0" indent="0" justifyLastLine="0" shrinkToFit="0" readingOrder="0"/>
    </dxf>
    <dxf>
      <numFmt numFmtId="4" formatCode="#,##0.00"/>
    </dxf>
    <dxf>
      <numFmt numFmtId="4" formatCode="#,##0.00"/>
    </dxf>
    <dxf>
      <numFmt numFmtId="19" formatCode="dd/mm/yyyy"/>
    </dxf>
    <dxf>
      <numFmt numFmtId="0" formatCode="General"/>
    </dxf>
    <dxf>
      <numFmt numFmtId="19" formatCode="dd/mm/yyyy"/>
    </dxf>
    <dxf>
      <numFmt numFmtId="0" formatCode="General"/>
    </dxf>
    <dxf>
      <numFmt numFmtId="0" formatCode="General"/>
    </dxf>
    <dxf>
      <border outline="0">
        <top style="thin">
          <color indexed="64"/>
        </top>
      </border>
    </dxf>
    <dxf>
      <border outline="0">
        <bottom style="thin">
          <color indexed="64"/>
        </bottom>
      </border>
    </dxf>
    <dxf>
      <fill>
        <patternFill patternType="solid">
          <fgColor indexed="64"/>
          <bgColor theme="0" tint="-0.249977111117893"/>
        </patternFill>
      </fill>
      <border diagonalUp="0" diagonalDown="0" outline="0">
        <left style="thin">
          <color indexed="64"/>
        </left>
        <right style="thin">
          <color indexed="64"/>
        </right>
        <top/>
        <bottom/>
      </border>
    </dxf>
    <dxf>
      <border outline="0">
        <left style="medium">
          <color indexed="64"/>
        </left>
        <right style="medium">
          <color indexed="64"/>
        </right>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1760220</xdr:colOff>
      <xdr:row>2</xdr:row>
      <xdr:rowOff>274320</xdr:rowOff>
    </xdr:from>
    <xdr:to>
      <xdr:col>1</xdr:col>
      <xdr:colOff>3604260</xdr:colOff>
      <xdr:row>3</xdr:row>
      <xdr:rowOff>0</xdr:rowOff>
    </xdr:to>
    <xdr:sp macro="" textlink="">
      <xdr:nvSpPr>
        <xdr:cNvPr id="3244" name="Rectangle 1">
          <a:extLst>
            <a:ext uri="{FF2B5EF4-FFF2-40B4-BE49-F238E27FC236}">
              <a16:creationId xmlns:a16="http://schemas.microsoft.com/office/drawing/2014/main" id="{03A5BB97-8961-449E-A244-87A4DF5BA953}"/>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3245" name="Rectangle 1">
          <a:extLst>
            <a:ext uri="{FF2B5EF4-FFF2-40B4-BE49-F238E27FC236}">
              <a16:creationId xmlns:a16="http://schemas.microsoft.com/office/drawing/2014/main" id="{3591D239-EC5B-4809-8927-C9B4820E408B}"/>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3246" name="Rectangle 3">
          <a:extLst>
            <a:ext uri="{FF2B5EF4-FFF2-40B4-BE49-F238E27FC236}">
              <a16:creationId xmlns:a16="http://schemas.microsoft.com/office/drawing/2014/main" id="{05DDAD96-82E1-4798-8A95-B7599C184EC3}"/>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1760220</xdr:colOff>
      <xdr:row>2</xdr:row>
      <xdr:rowOff>274320</xdr:rowOff>
    </xdr:from>
    <xdr:to>
      <xdr:col>1</xdr:col>
      <xdr:colOff>3604260</xdr:colOff>
      <xdr:row>3</xdr:row>
      <xdr:rowOff>0</xdr:rowOff>
    </xdr:to>
    <xdr:sp macro="" textlink="">
      <xdr:nvSpPr>
        <xdr:cNvPr id="4280" name="Rectangle 1">
          <a:extLst>
            <a:ext uri="{FF2B5EF4-FFF2-40B4-BE49-F238E27FC236}">
              <a16:creationId xmlns:a16="http://schemas.microsoft.com/office/drawing/2014/main" id="{5E588633-0284-4559-9A06-77CB48AF2D18}"/>
            </a:ext>
          </a:extLst>
        </xdr:cNvPr>
        <xdr:cNvSpPr>
          <a:spLocks noChangeArrowheads="1"/>
        </xdr:cNvSpPr>
      </xdr:nvSpPr>
      <xdr:spPr bwMode="auto">
        <a:xfrm flipV="1">
          <a:off x="944880" y="6858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4281" name="Rectangle 1">
          <a:extLst>
            <a:ext uri="{FF2B5EF4-FFF2-40B4-BE49-F238E27FC236}">
              <a16:creationId xmlns:a16="http://schemas.microsoft.com/office/drawing/2014/main" id="{8CE72D13-7281-461C-A95E-5FEB6D06BAAC}"/>
            </a:ext>
          </a:extLst>
        </xdr:cNvPr>
        <xdr:cNvSpPr>
          <a:spLocks noChangeArrowheads="1"/>
        </xdr:cNvSpPr>
      </xdr:nvSpPr>
      <xdr:spPr bwMode="auto">
        <a:xfrm flipV="1">
          <a:off x="944880" y="6858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4282" name="Rectangle 3">
          <a:extLst>
            <a:ext uri="{FF2B5EF4-FFF2-40B4-BE49-F238E27FC236}">
              <a16:creationId xmlns:a16="http://schemas.microsoft.com/office/drawing/2014/main" id="{F0C7F8B9-1D85-4297-AA2D-1A89F3935DC9}"/>
            </a:ext>
          </a:extLst>
        </xdr:cNvPr>
        <xdr:cNvSpPr>
          <a:spLocks noChangeArrowheads="1"/>
        </xdr:cNvSpPr>
      </xdr:nvSpPr>
      <xdr:spPr bwMode="auto">
        <a:xfrm flipV="1">
          <a:off x="944880" y="68580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0000000}" name="PEDIDO" displayName="PEDIDO" ref="B48:H67" totalsRowShown="0" headerRowDxfId="3" dataDxfId="2" tableBorderDxfId="30">
  <autoFilter ref="B48:H67" xr:uid="{00000000-0009-0000-0100-000036000000}"/>
  <tableColumns count="7">
    <tableColumn id="1" xr3:uid="{00000000-0010-0000-0000-000001000000}" name="ID" dataDxfId="8"/>
    <tableColumn id="2" xr3:uid="{00000000-0010-0000-0000-000002000000}" name="ARTICULO" dataDxfId="7" dataCellStyle="Normal_Sheet1">
      <calculatedColumnFormula>IFERROR(VLOOKUP(B49,precios[],2,FALSE),"")</calculatedColumnFormula>
    </tableColumn>
    <tableColumn id="4" xr3:uid="{00000000-0010-0000-0000-000004000000}" name="UNIDADES" dataDxfId="6"/>
    <tableColumn id="5" xr3:uid="{00000000-0010-0000-0000-000005000000}" name="MEDIDAS" dataDxfId="5">
      <calculatedColumnFormula>IFERROR(VLOOKUP(B49,precios[],3,FALSE),"")</calculatedColumnFormula>
    </tableColumn>
    <tableColumn id="6" xr3:uid="{00000000-0010-0000-0000-000006000000}" name="COLOR" dataDxfId="4"/>
    <tableColumn id="8" xr3:uid="{00000000-0010-0000-0000-000008000000}" name="PEDIDO" dataDxfId="1" dataCellStyle="Normal_Sheet1">
      <calculatedColumnFormula>IF(E$46="SIN MONTAJE",_xlfn.XLOOKUP(PEDIDO[[#This Row],[ID]],precios[ID ARTICULO],precios[SIN MONTAJE],"",0,1),_xlfn.XLOOKUP(PEDIDO[[#This Row],[ID]],precios[ID ARTICULO],precios[CON MONTAJE],"",0,1))</calculatedColumnFormula>
    </tableColumn>
    <tableColumn id="9" xr3:uid="{00000000-0010-0000-0000-000009000000}" name="IMPORTE" dataDxfId="0">
      <calculatedColumnFormula>IFERROR(+PEDIDO[[#This Row],[PEDIDO]]*PEDIDO[[#This Row],[UNIDADES]],"")</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1000000}" name="Tabla48" displayName="Tabla48" ref="A1:AM5" totalsRowShown="0" headerRowDxfId="29" headerRowBorderDxfId="28" tableBorderDxfId="27">
  <autoFilter ref="A1:AM5" xr:uid="{00000000-0009-0000-0100-000030000000}"/>
  <tableColumns count="39">
    <tableColumn id="1" xr3:uid="{00000000-0010-0000-0100-000001000000}" name="SOLICITUD" dataDxfId="26">
      <calculatedColumnFormula>+plantilla!$E$6</calculatedColumnFormula>
    </tableColumn>
    <tableColumn id="2" xr3:uid="{00000000-0010-0000-0100-000002000000}" name="AÑO" dataDxfId="25">
      <calculatedColumnFormula>+plantilla!$D$6</calculatedColumnFormula>
    </tableColumn>
    <tableColumn id="3" xr3:uid="{00000000-0010-0000-0100-000003000000}" name="PROVEEDOR">
      <calculatedColumnFormula>+plantilla!$G$6</calculatedColumnFormula>
    </tableColumn>
    <tableColumn id="4" xr3:uid="{00000000-0010-0000-0100-000004000000}" name="FECHA" dataDxfId="24">
      <calculatedColumnFormula>+plantilla!$H$3</calculatedColumnFormula>
    </tableColumn>
    <tableColumn id="5" xr3:uid="{00000000-0010-0000-0100-000005000000}" name="AREA">
      <calculatedColumnFormula>+plantilla!$D$9</calculatedColumnFormula>
    </tableColumn>
    <tableColumn id="6" xr3:uid="{00000000-0010-0000-0100-000006000000}" name="EMPRESA">
      <calculatedColumnFormula>+plantilla!$D$10</calculatedColumnFormula>
    </tableColumn>
    <tableColumn id="7" xr3:uid="{00000000-0010-0000-0100-000007000000}" name="CIF">
      <calculatedColumnFormula>+plantilla!$D$11</calculatedColumnFormula>
    </tableColumn>
    <tableColumn id="8" xr3:uid="{00000000-0010-0000-0100-000008000000}" name="CEBE">
      <calculatedColumnFormula>+plantilla!$D$12</calculatedColumnFormula>
    </tableColumn>
    <tableColumn id="9" xr3:uid="{00000000-0010-0000-0100-000009000000}" name="PEDIDO">
      <calculatedColumnFormula>+plantilla!$D$13</calculatedColumnFormula>
    </tableColumn>
    <tableColumn id="10" xr3:uid="{00000000-0010-0000-0100-00000A000000}" name="ZONA">
      <calculatedColumnFormula>+plantilla!$D$14</calculatedColumnFormula>
    </tableColumn>
    <tableColumn id="11" xr3:uid="{00000000-0010-0000-0100-00000B000000}" name="DELEGACION">
      <calculatedColumnFormula>+plantilla!$D$15</calculatedColumnFormula>
    </tableColumn>
    <tableColumn id="12" xr3:uid="{00000000-0010-0000-0100-00000C000000}" name="DIRECCION">
      <calculatedColumnFormula>+plantilla!$D$16</calculatedColumnFormula>
    </tableColumn>
    <tableColumn id="13" xr3:uid="{00000000-0010-0000-0100-00000D000000}" name="RESPONSABLE">
      <calculatedColumnFormula>+plantilla!$D$17</calculatedColumnFormula>
    </tableColumn>
    <tableColumn id="14" xr3:uid="{00000000-0010-0000-0100-00000E000000}" name="TELEFONO">
      <calculatedColumnFormula>+plantilla!$D$18</calculatedColumnFormula>
    </tableColumn>
    <tableColumn id="15" xr3:uid="{00000000-0010-0000-0100-00000F000000}" name="EMAIL">
      <calculatedColumnFormula>+plantilla!$D$20</calculatedColumnFormula>
    </tableColumn>
    <tableColumn id="16" xr3:uid="{00000000-0010-0000-0100-000010000000}" name="Responsable facturacion" dataDxfId="23">
      <calculatedColumnFormula>+plantilla!$D$21</calculatedColumnFormula>
    </tableColumn>
    <tableColumn id="17" xr3:uid="{00000000-0010-0000-0100-000011000000}" name="SEDE">
      <calculatedColumnFormula>+plantilla!$D$23</calculatedColumnFormula>
    </tableColumn>
    <tableColumn id="18" xr3:uid="{00000000-0010-0000-0100-000012000000}" name="CLAVE">
      <calculatedColumnFormula>+plantilla!$D$24</calculatedColumnFormula>
    </tableColumn>
    <tableColumn id="19" xr3:uid="{00000000-0010-0000-0100-000013000000}" name="DIRECCION2">
      <calculatedColumnFormula>+plantilla!$D$25</calculatedColumnFormula>
    </tableColumn>
    <tableColumn id="20" xr3:uid="{00000000-0010-0000-0100-000014000000}" name="CODIGO POSTAL">
      <calculatedColumnFormula>+plantilla!$D$26</calculatedColumnFormula>
    </tableColumn>
    <tableColumn id="21" xr3:uid="{00000000-0010-0000-0100-000015000000}" name="POBLACION">
      <calculatedColumnFormula>+plantilla!$D$27</calculatedColumnFormula>
    </tableColumn>
    <tableColumn id="22" xr3:uid="{00000000-0010-0000-0100-000016000000}" name="PROVINCIA">
      <calculatedColumnFormula>+plantilla!$D$28</calculatedColumnFormula>
    </tableColumn>
    <tableColumn id="23" xr3:uid="{00000000-0010-0000-0100-000017000000}" name="CONTACTO2">
      <calculatedColumnFormula>+plantilla!$D$29</calculatedColumnFormula>
    </tableColumn>
    <tableColumn id="24" xr3:uid="{00000000-0010-0000-0100-000018000000}" name="TELEFONO2">
      <calculatedColumnFormula>+plantilla!$D$30</calculatedColumnFormula>
    </tableColumn>
    <tableColumn id="25" xr3:uid="{00000000-0010-0000-0100-000019000000}" name="EMAIL2">
      <calculatedColumnFormula>+plantilla!$D$31</calculatedColumnFormula>
    </tableColumn>
    <tableColumn id="26" xr3:uid="{00000000-0010-0000-0100-00001A000000}" name="AUTORIZADOR">
      <calculatedColumnFormula>+plantilla!$D$34</calculatedColumnFormula>
    </tableColumn>
    <tableColumn id="27" xr3:uid="{00000000-0010-0000-0100-00001B000000}" name="CARGO">
      <calculatedColumnFormula>+plantilla!$D$35</calculatedColumnFormula>
    </tableColumn>
    <tableColumn id="28" xr3:uid="{00000000-0010-0000-0100-00001C000000}" name="FECHA AUTORIZACION" dataDxfId="22">
      <calculatedColumnFormula>+plantilla!#REF!</calculatedColumnFormula>
    </tableColumn>
    <tableColumn id="29" xr3:uid="{00000000-0010-0000-0100-00001D000000}" name="REF">
      <calculatedColumnFormula>+plantilla!$B49</calculatedColumnFormula>
    </tableColumn>
    <tableColumn id="30" xr3:uid="{00000000-0010-0000-0100-00001E000000}" name="NOMBRE">
      <calculatedColumnFormula>+plantilla!C49</calculatedColumnFormula>
    </tableColumn>
    <tableColumn id="31" xr3:uid="{00000000-0010-0000-0100-00001F000000}" name="DETALLE"/>
    <tableColumn id="32" xr3:uid="{00000000-0010-0000-0100-000020000000}" name="UNIDADES">
      <calculatedColumnFormula>+plantilla!D49</calculatedColumnFormula>
    </tableColumn>
    <tableColumn id="33" xr3:uid="{00000000-0010-0000-0100-000021000000}" name="MEDIDAS">
      <calculatedColumnFormula>+plantilla!E49</calculatedColumnFormula>
    </tableColumn>
    <tableColumn id="34" xr3:uid="{00000000-0010-0000-0100-000022000000}" name="COLOR">
      <calculatedColumnFormula>+plantilla!F49</calculatedColumnFormula>
    </tableColumn>
    <tableColumn id="35" xr3:uid="{00000000-0010-0000-0100-000023000000}" name="PRECIO UD" dataDxfId="21">
      <calculatedColumnFormula>+plantilla!G49</calculatedColumnFormula>
    </tableColumn>
    <tableColumn id="36" xr3:uid="{00000000-0010-0000-0100-000024000000}" name="IMPORTE" dataDxfId="20">
      <calculatedColumnFormula>+plantilla!H49</calculatedColumnFormula>
    </tableColumn>
    <tableColumn id="37" xr3:uid="{00000000-0010-0000-0100-000025000000}" name="PRECIO FCC"/>
    <tableColumn id="38" xr3:uid="{00000000-0010-0000-0100-000026000000}" name="IMPORTE FCC">
      <calculatedColumnFormula>+AF2*AK2</calculatedColumnFormula>
    </tableColumn>
    <tableColumn id="39" xr3:uid="{00000000-0010-0000-0100-000027000000}" name="TOTAL COMPRA" dataDxfId="19">
      <calculatedColumnFormula>IFERROR(+AL2+AJ2,"0")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ista1" displayName="Lista1" ref="L21:L27" totalsRowShown="0" headerRowDxfId="18" dataDxfId="17">
  <autoFilter ref="L21:L27" xr:uid="{00000000-0009-0000-0100-000003000000}"/>
  <tableColumns count="1">
    <tableColumn id="1" xr3:uid="{00000000-0010-0000-0200-000001000000}" name="Columna1" dataDxfId="1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3000000}" name="precios" displayName="precios" ref="A1:E41" totalsRowShown="0" headerRowDxfId="15" tableBorderDxfId="14">
  <autoFilter ref="A1:E41" xr:uid="{00000000-0009-0000-0100-000035000000}"/>
  <sortState xmlns:xlrd2="http://schemas.microsoft.com/office/spreadsheetml/2017/richdata2" ref="A2:D41">
    <sortCondition ref="A1:A41"/>
  </sortState>
  <tableColumns count="5">
    <tableColumn id="1" xr3:uid="{00000000-0010-0000-0300-000001000000}" name="ID ARTICULO" dataDxfId="13"/>
    <tableColumn id="4" xr3:uid="{7AFCAD5A-20C1-4D37-A189-1B4C2D9C76AB}" name="ARTICULO" dataDxfId="12"/>
    <tableColumn id="5" xr3:uid="{80D6D6A9-F041-467F-A852-BA1536A2F466}" name="MEDIDAS" dataDxfId="11"/>
    <tableColumn id="2" xr3:uid="{00000000-0010-0000-0300-000002000000}" name="SIN MONTAJE" dataDxfId="10"/>
    <tableColumn id="3" xr3:uid="{F69A141A-17D8-4F0D-A2AC-4FD38DEFB412}" name="CON MONTAJE" dataDxfId="9"/>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es.fcc.es/" TargetMode="External"/><Relationship Id="rId1" Type="http://schemas.openxmlformats.org/officeDocument/2006/relationships/hyperlink" Target="http://sedes.fcc.es/"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M67"/>
  <sheetViews>
    <sheetView tabSelected="1" topLeftCell="A31" workbookViewId="0">
      <selection activeCell="H50" sqref="H50"/>
    </sheetView>
  </sheetViews>
  <sheetFormatPr baseColWidth="10" defaultColWidth="11.42578125" defaultRowHeight="15.75" x14ac:dyDescent="0.2"/>
  <cols>
    <col min="1" max="1" width="1.5703125" style="1" customWidth="1"/>
    <col min="2" max="2" width="9.42578125" style="2" customWidth="1"/>
    <col min="3" max="3" width="40.7109375" style="2" customWidth="1"/>
    <col min="4" max="4" width="15.7109375" style="2" customWidth="1"/>
    <col min="5" max="5" width="27" style="2" customWidth="1"/>
    <col min="6" max="6" width="13.140625" style="2" customWidth="1"/>
    <col min="7" max="7" width="15.5703125" style="2" customWidth="1"/>
    <col min="8" max="8" width="16.42578125" style="1" customWidth="1"/>
    <col min="9" max="9" width="5.140625" style="1" customWidth="1"/>
    <col min="10" max="10" width="90.140625" style="1" customWidth="1"/>
    <col min="11" max="11" width="15.140625" style="1" customWidth="1"/>
    <col min="12" max="12" width="14.7109375" style="1" customWidth="1"/>
    <col min="13" max="16384" width="11.42578125" style="1"/>
  </cols>
  <sheetData>
    <row r="1" spans="2:8" ht="23.25" customHeight="1" x14ac:dyDescent="0.2">
      <c r="B1" s="89" t="s">
        <v>0</v>
      </c>
      <c r="C1" s="89"/>
      <c r="D1" s="89"/>
      <c r="E1" s="89"/>
      <c r="F1" s="89"/>
      <c r="G1" s="89"/>
      <c r="H1" s="89"/>
    </row>
    <row r="2" spans="2:8" ht="14.25" customHeight="1" thickBot="1" x14ac:dyDescent="0.25">
      <c r="G2" s="1"/>
    </row>
    <row r="3" spans="2:8" ht="18.75" thickBot="1" x14ac:dyDescent="0.25">
      <c r="B3" s="95" t="s">
        <v>1</v>
      </c>
      <c r="C3" s="96"/>
      <c r="F3" s="31" t="s">
        <v>45</v>
      </c>
      <c r="G3" s="31"/>
      <c r="H3" s="23"/>
    </row>
    <row r="4" spans="2:8" ht="17.25" customHeight="1" x14ac:dyDescent="0.2">
      <c r="C4" s="24"/>
      <c r="F4" s="5"/>
      <c r="H4" s="25"/>
    </row>
    <row r="5" spans="2:8" ht="12.6" customHeight="1" x14ac:dyDescent="0.2">
      <c r="D5" s="44" t="s">
        <v>2</v>
      </c>
      <c r="E5" s="44" t="s">
        <v>3</v>
      </c>
      <c r="G5" s="44" t="s">
        <v>4</v>
      </c>
      <c r="H5" s="25"/>
    </row>
    <row r="6" spans="2:8" ht="14.45" customHeight="1" x14ac:dyDescent="0.2">
      <c r="D6" s="49"/>
      <c r="E6" s="49"/>
      <c r="G6" s="49"/>
      <c r="H6" s="25"/>
    </row>
    <row r="7" spans="2:8" ht="16.5" thickBot="1" x14ac:dyDescent="0.25">
      <c r="H7" s="25"/>
    </row>
    <row r="8" spans="2:8" ht="18" x14ac:dyDescent="0.2">
      <c r="B8" s="3" t="s">
        <v>5</v>
      </c>
      <c r="C8" s="6"/>
      <c r="D8" s="90"/>
      <c r="E8" s="91"/>
      <c r="F8" s="91"/>
      <c r="G8" s="91"/>
      <c r="H8" s="92"/>
    </row>
    <row r="9" spans="2:8" ht="15.75" customHeight="1" x14ac:dyDescent="0.2">
      <c r="B9" s="93" t="s">
        <v>6</v>
      </c>
      <c r="C9" s="94"/>
      <c r="D9" s="110"/>
      <c r="E9" s="111"/>
      <c r="F9" s="111"/>
      <c r="G9" s="111"/>
      <c r="H9" s="112"/>
    </row>
    <row r="10" spans="2:8" ht="15.75" customHeight="1" x14ac:dyDescent="0.2">
      <c r="B10" s="93" t="s">
        <v>7</v>
      </c>
      <c r="C10" s="94"/>
      <c r="D10" s="110"/>
      <c r="E10" s="111"/>
      <c r="F10" s="111"/>
      <c r="G10" s="111"/>
      <c r="H10" s="112"/>
    </row>
    <row r="11" spans="2:8" x14ac:dyDescent="0.2">
      <c r="B11" s="93" t="s">
        <v>8</v>
      </c>
      <c r="C11" s="94"/>
      <c r="D11" s="110"/>
      <c r="E11" s="111"/>
      <c r="F11" s="111"/>
      <c r="G11" s="111"/>
      <c r="H11" s="112"/>
    </row>
    <row r="12" spans="2:8" x14ac:dyDescent="0.2">
      <c r="B12" s="93" t="s">
        <v>9</v>
      </c>
      <c r="C12" s="94"/>
      <c r="D12" s="113"/>
      <c r="E12" s="114"/>
      <c r="F12" s="114"/>
      <c r="G12" s="114"/>
      <c r="H12" s="115"/>
    </row>
    <row r="13" spans="2:8" x14ac:dyDescent="0.2">
      <c r="B13" s="93" t="s">
        <v>10</v>
      </c>
      <c r="C13" s="94"/>
      <c r="D13" s="116"/>
      <c r="E13" s="117"/>
      <c r="F13" s="117"/>
      <c r="G13" s="117"/>
      <c r="H13" s="118"/>
    </row>
    <row r="14" spans="2:8" x14ac:dyDescent="0.2">
      <c r="B14" s="93" t="s">
        <v>11</v>
      </c>
      <c r="C14" s="94"/>
      <c r="D14" s="110"/>
      <c r="E14" s="111"/>
      <c r="F14" s="111"/>
      <c r="G14" s="111"/>
      <c r="H14" s="112"/>
    </row>
    <row r="15" spans="2:8" ht="15.75" customHeight="1" x14ac:dyDescent="0.2">
      <c r="B15" s="93" t="s">
        <v>12</v>
      </c>
      <c r="C15" s="94"/>
      <c r="D15" s="110"/>
      <c r="E15" s="111"/>
      <c r="F15" s="111"/>
      <c r="G15" s="111"/>
      <c r="H15" s="112"/>
    </row>
    <row r="16" spans="2:8" ht="15.75" customHeight="1" x14ac:dyDescent="0.2">
      <c r="B16" s="93" t="s">
        <v>13</v>
      </c>
      <c r="C16" s="94"/>
      <c r="D16" s="110"/>
      <c r="E16" s="111"/>
      <c r="F16" s="111"/>
      <c r="G16" s="111"/>
      <c r="H16" s="112"/>
    </row>
    <row r="17" spans="2:13" ht="15.75" customHeight="1" x14ac:dyDescent="0.2">
      <c r="B17" s="93" t="s">
        <v>14</v>
      </c>
      <c r="C17" s="94"/>
      <c r="D17" s="110"/>
      <c r="E17" s="111"/>
      <c r="F17" s="111"/>
      <c r="G17" s="111"/>
      <c r="H17" s="112"/>
    </row>
    <row r="18" spans="2:13" x14ac:dyDescent="0.2">
      <c r="B18" s="93" t="s">
        <v>15</v>
      </c>
      <c r="C18" s="94"/>
      <c r="D18" s="119"/>
      <c r="E18" s="120"/>
      <c r="F18" s="120"/>
      <c r="G18" s="120"/>
      <c r="H18" s="121"/>
    </row>
    <row r="19" spans="2:13" x14ac:dyDescent="0.2">
      <c r="B19" s="93" t="s">
        <v>131</v>
      </c>
      <c r="C19" s="94"/>
      <c r="D19" s="122"/>
      <c r="E19" s="123"/>
      <c r="F19" s="123"/>
      <c r="G19" s="123"/>
      <c r="H19" s="124"/>
    </row>
    <row r="20" spans="2:13" ht="15.75" customHeight="1" x14ac:dyDescent="0.2">
      <c r="B20" s="93" t="s">
        <v>132</v>
      </c>
      <c r="C20" s="94"/>
      <c r="D20" s="125"/>
      <c r="E20" s="126"/>
      <c r="F20" s="126"/>
      <c r="G20" s="126"/>
      <c r="H20" s="127"/>
    </row>
    <row r="21" spans="2:13" ht="18" customHeight="1" thickBot="1" x14ac:dyDescent="0.25">
      <c r="D21" s="128"/>
      <c r="E21" s="128"/>
      <c r="F21" s="128"/>
      <c r="G21" s="50"/>
      <c r="H21" s="50"/>
    </row>
    <row r="22" spans="2:13" ht="18.75" thickBot="1" x14ac:dyDescent="0.3">
      <c r="B22" s="8" t="s">
        <v>17</v>
      </c>
      <c r="C22" s="9"/>
      <c r="D22" s="129" t="s">
        <v>18</v>
      </c>
      <c r="E22" s="130" t="s">
        <v>18</v>
      </c>
      <c r="F22" s="131" t="s">
        <v>18</v>
      </c>
      <c r="G22" s="51"/>
      <c r="H22" s="52"/>
    </row>
    <row r="23" spans="2:13" x14ac:dyDescent="0.2">
      <c r="B23" s="93" t="s">
        <v>19</v>
      </c>
      <c r="C23" s="94"/>
      <c r="D23" s="132"/>
      <c r="E23" s="133"/>
      <c r="F23" s="133"/>
      <c r="G23" s="133"/>
      <c r="H23" s="134"/>
      <c r="J23" s="135" t="s">
        <v>20</v>
      </c>
      <c r="K23" s="135"/>
      <c r="M23" s="135"/>
    </row>
    <row r="24" spans="2:13" x14ac:dyDescent="0.2">
      <c r="B24" s="93" t="s">
        <v>22</v>
      </c>
      <c r="C24" s="94"/>
      <c r="D24" s="136"/>
      <c r="E24" s="137"/>
      <c r="F24" s="137"/>
      <c r="G24" s="137"/>
      <c r="H24" s="138"/>
      <c r="J24" s="139" t="s">
        <v>21</v>
      </c>
    </row>
    <row r="25" spans="2:13" ht="15.75" customHeight="1" x14ac:dyDescent="0.2">
      <c r="B25" s="93" t="s">
        <v>23</v>
      </c>
      <c r="C25" s="94"/>
      <c r="D25" s="136"/>
      <c r="E25" s="137"/>
      <c r="F25" s="137"/>
      <c r="G25" s="137"/>
      <c r="H25" s="138"/>
    </row>
    <row r="26" spans="2:13" x14ac:dyDescent="0.2">
      <c r="B26" s="93" t="s">
        <v>24</v>
      </c>
      <c r="C26" s="94"/>
      <c r="D26" s="136"/>
      <c r="E26" s="137"/>
      <c r="F26" s="137"/>
      <c r="G26" s="137"/>
      <c r="H26" s="138"/>
    </row>
    <row r="27" spans="2:13" x14ac:dyDescent="0.2">
      <c r="B27" s="93" t="s">
        <v>25</v>
      </c>
      <c r="C27" s="94"/>
      <c r="D27" s="136"/>
      <c r="E27" s="137"/>
      <c r="F27" s="137"/>
      <c r="G27" s="137"/>
      <c r="H27" s="138"/>
    </row>
    <row r="28" spans="2:13" ht="15.75" customHeight="1" x14ac:dyDescent="0.2">
      <c r="B28" s="93" t="s">
        <v>26</v>
      </c>
      <c r="C28" s="94"/>
      <c r="D28" s="136"/>
      <c r="E28" s="137"/>
      <c r="F28" s="137"/>
      <c r="G28" s="137"/>
      <c r="H28" s="138"/>
    </row>
    <row r="29" spans="2:13" ht="15.75" customHeight="1" x14ac:dyDescent="0.2">
      <c r="B29" s="93" t="s">
        <v>27</v>
      </c>
      <c r="C29" s="94"/>
      <c r="D29" s="136"/>
      <c r="E29" s="137"/>
      <c r="F29" s="137"/>
      <c r="G29" s="137"/>
      <c r="H29" s="138"/>
    </row>
    <row r="30" spans="2:13" ht="15.6" customHeight="1" x14ac:dyDescent="0.2">
      <c r="B30" s="93" t="s">
        <v>15</v>
      </c>
      <c r="C30" s="94"/>
      <c r="D30" s="136"/>
      <c r="E30" s="137"/>
      <c r="F30" s="137"/>
      <c r="G30" s="137"/>
      <c r="H30" s="138"/>
    </row>
    <row r="31" spans="2:13" ht="15" customHeight="1" x14ac:dyDescent="0.2">
      <c r="B31" s="93" t="s">
        <v>16</v>
      </c>
      <c r="C31" s="94"/>
      <c r="D31" s="140"/>
      <c r="E31" s="141"/>
      <c r="F31" s="141"/>
      <c r="G31" s="141"/>
      <c r="H31" s="142"/>
    </row>
    <row r="32" spans="2:13" ht="15" customHeight="1" thickBot="1" x14ac:dyDescent="0.3">
      <c r="D32" s="143"/>
      <c r="E32" s="143"/>
      <c r="F32" s="143"/>
      <c r="H32" s="2"/>
    </row>
    <row r="33" spans="2:11" ht="18" x14ac:dyDescent="0.2">
      <c r="B33" s="3" t="s">
        <v>28</v>
      </c>
      <c r="C33" s="6"/>
      <c r="D33" s="144" t="s">
        <v>18</v>
      </c>
      <c r="E33" s="145"/>
      <c r="F33" s="145"/>
      <c r="G33" s="55"/>
      <c r="H33" s="56"/>
    </row>
    <row r="34" spans="2:11" ht="15.6" customHeight="1" x14ac:dyDescent="0.2">
      <c r="B34" s="93" t="s">
        <v>29</v>
      </c>
      <c r="C34" s="94"/>
      <c r="D34" s="136"/>
      <c r="E34" s="137"/>
      <c r="F34" s="137"/>
      <c r="G34" s="137"/>
      <c r="H34" s="138"/>
    </row>
    <row r="35" spans="2:11" ht="15.75" customHeight="1" x14ac:dyDescent="0.2">
      <c r="B35" s="93" t="s">
        <v>30</v>
      </c>
      <c r="C35" s="94"/>
      <c r="D35" s="136"/>
      <c r="E35" s="137"/>
      <c r="F35" s="137"/>
      <c r="G35" s="137"/>
      <c r="H35" s="138"/>
    </row>
    <row r="36" spans="2:11" ht="18" customHeight="1" x14ac:dyDescent="0.2">
      <c r="D36" s="7"/>
      <c r="E36" s="7"/>
      <c r="F36" s="7"/>
      <c r="G36" s="7"/>
      <c r="H36" s="7"/>
    </row>
    <row r="37" spans="2:11" ht="12" customHeight="1" x14ac:dyDescent="0.2">
      <c r="B37" s="15" t="s">
        <v>31</v>
      </c>
      <c r="C37" s="16"/>
      <c r="D37" s="17"/>
      <c r="E37" s="17"/>
      <c r="F37" s="17"/>
      <c r="G37" s="17"/>
      <c r="H37" s="18"/>
    </row>
    <row r="38" spans="2:11" ht="12" customHeight="1" x14ac:dyDescent="0.2">
      <c r="B38" s="26"/>
      <c r="C38" s="26"/>
    </row>
    <row r="39" spans="2:11" ht="12" customHeight="1" x14ac:dyDescent="0.2">
      <c r="B39" s="45" t="s">
        <v>32</v>
      </c>
      <c r="C39" s="26"/>
    </row>
    <row r="40" spans="2:11" ht="31.5" customHeight="1" x14ac:dyDescent="0.2">
      <c r="B40" s="146" t="s">
        <v>195</v>
      </c>
      <c r="C40" s="147"/>
      <c r="D40" s="147"/>
      <c r="E40" s="147"/>
      <c r="F40" s="147"/>
      <c r="G40" s="147"/>
      <c r="H40" s="147"/>
    </row>
    <row r="41" spans="2:11" ht="33" customHeight="1" x14ac:dyDescent="0.2">
      <c r="B41" s="148" t="s">
        <v>196</v>
      </c>
      <c r="C41" s="149"/>
      <c r="D41" s="149"/>
      <c r="E41" s="149"/>
      <c r="F41" s="149"/>
      <c r="G41" s="149"/>
      <c r="H41" s="150"/>
    </row>
    <row r="42" spans="2:11" ht="18" customHeight="1" x14ac:dyDescent="0.2">
      <c r="B42" s="148" t="s">
        <v>197</v>
      </c>
      <c r="C42" s="149"/>
      <c r="D42" s="149"/>
      <c r="E42" s="149"/>
      <c r="F42" s="149"/>
      <c r="G42" s="149"/>
      <c r="H42" s="150"/>
    </row>
    <row r="43" spans="2:11" ht="12" customHeight="1" x14ac:dyDescent="0.2">
      <c r="B43" s="151"/>
      <c r="C43" s="151"/>
      <c r="D43" s="151"/>
      <c r="E43" s="151"/>
      <c r="F43" s="152"/>
      <c r="G43" s="152"/>
      <c r="H43" s="151"/>
    </row>
    <row r="44" spans="2:11" ht="12" customHeight="1" x14ac:dyDescent="0.2">
      <c r="B44" s="151"/>
      <c r="C44" s="151"/>
      <c r="D44" s="151"/>
      <c r="E44" s="151"/>
      <c r="F44" s="153"/>
      <c r="G44" s="153"/>
      <c r="H44" s="151"/>
    </row>
    <row r="45" spans="2:11" ht="12" customHeight="1" thickBot="1" x14ac:dyDescent="0.25">
      <c r="B45" s="27"/>
      <c r="C45" s="26"/>
      <c r="E45" s="80" t="s">
        <v>193</v>
      </c>
    </row>
    <row r="46" spans="2:11" ht="18" customHeight="1" thickBot="1" x14ac:dyDescent="0.25">
      <c r="B46" s="45"/>
      <c r="D46" s="7"/>
      <c r="E46" s="79" t="s">
        <v>134</v>
      </c>
      <c r="G46" s="1"/>
      <c r="H46" s="154">
        <f>SUM(H49:H305)</f>
        <v>0</v>
      </c>
    </row>
    <row r="47" spans="2:11" ht="18.75" thickBot="1" x14ac:dyDescent="0.25">
      <c r="B47" s="8" t="s">
        <v>33</v>
      </c>
      <c r="C47" s="9"/>
      <c r="D47" s="22" t="s">
        <v>34</v>
      </c>
      <c r="E47" s="13"/>
      <c r="F47" s="13"/>
      <c r="G47" s="13" t="s">
        <v>35</v>
      </c>
      <c r="H47" s="34"/>
      <c r="I47" s="19"/>
      <c r="K47" s="2"/>
    </row>
    <row r="48" spans="2:11" ht="16.5" customHeight="1" thickBot="1" x14ac:dyDescent="0.25">
      <c r="B48" s="21" t="s">
        <v>37</v>
      </c>
      <c r="C48" s="84" t="s">
        <v>38</v>
      </c>
      <c r="D48" s="13" t="s">
        <v>39</v>
      </c>
      <c r="E48" s="34" t="s">
        <v>40</v>
      </c>
      <c r="F48" s="34" t="s">
        <v>41</v>
      </c>
      <c r="G48" s="34" t="s">
        <v>42</v>
      </c>
      <c r="H48" s="43" t="s">
        <v>36</v>
      </c>
      <c r="I48" s="19"/>
      <c r="J48" s="155" t="s">
        <v>194</v>
      </c>
    </row>
    <row r="49" spans="2:13" ht="60" customHeight="1" thickBot="1" x14ac:dyDescent="0.25">
      <c r="B49" s="86"/>
      <c r="C49" s="156"/>
      <c r="D49" s="88"/>
      <c r="E49" s="157" t="str">
        <f>IFERROR(VLOOKUP(B49,precios[],3,FALSE),"")</f>
        <v/>
      </c>
      <c r="F49" s="85"/>
      <c r="G49" s="160" t="str">
        <f>IF(E$46="SIN MONTAJE",_xlfn.XLOOKUP(PEDIDO[[#This Row],[ID]],precios[ID ARTICULO],precios[SIN MONTAJE],"",0,1),_xlfn.XLOOKUP(PEDIDO[[#This Row],[ID]],precios[ID ARTICULO],precios[CON MONTAJE],"",0,1))</f>
        <v/>
      </c>
      <c r="H49" s="161" t="str">
        <f>IFERROR(+PEDIDO[[#This Row],[PEDIDO]]*PEDIDO[[#This Row],[UNIDADES]],"")</f>
        <v/>
      </c>
      <c r="I49" s="162"/>
      <c r="J49" s="163" t="str">
        <f>IFERROR(VLOOKUP(B49,precios[],2,FALSE),"")</f>
        <v/>
      </c>
      <c r="M49" s="78"/>
    </row>
    <row r="50" spans="2:13" ht="53.25" customHeight="1" thickBot="1" x14ac:dyDescent="0.25">
      <c r="B50" s="86"/>
      <c r="C50" s="156"/>
      <c r="D50" s="88"/>
      <c r="E50" s="87"/>
      <c r="F50" s="88"/>
      <c r="G50" s="160" t="str">
        <f>IF(E$46="SIN MONTAJE",_xlfn.XLOOKUP(PEDIDO[[#This Row],[ID]],precios[ID ARTICULO],precios[SIN MONTAJE],"",0,1),_xlfn.XLOOKUP(PEDIDO[[#This Row],[ID]],precios[ID ARTICULO],precios[CON MONTAJE],"",0,1))</f>
        <v/>
      </c>
      <c r="H50" s="161" t="str">
        <f>IFERROR(+PEDIDO[[#This Row],[PEDIDO]]*PEDIDO[[#This Row],[UNIDADES]],"")</f>
        <v/>
      </c>
      <c r="I50" s="162"/>
      <c r="J50" s="163" t="str">
        <f>IFERROR(VLOOKUP(B50,precios[],2,FALSE),"")</f>
        <v/>
      </c>
      <c r="L50" s="158"/>
    </row>
    <row r="51" spans="2:13" ht="19.899999999999999" customHeight="1" thickBot="1" x14ac:dyDescent="0.25">
      <c r="B51" s="82"/>
      <c r="C51" s="156" t="str">
        <f>IFERROR(VLOOKUP(B51,precios[],2,FALSE),"")</f>
        <v/>
      </c>
      <c r="D51" s="53"/>
      <c r="E51" s="76"/>
      <c r="F51" s="53"/>
      <c r="G51" s="164" t="str">
        <f>IF(E$46="SIN MONTAJE",_xlfn.XLOOKUP(PEDIDO[[#This Row],[ID]],precios[ID ARTICULO],precios[SIN MONTAJE],"",0,1),_xlfn.XLOOKUP(PEDIDO[[#This Row],[ID]],precios[ID ARTICULO],precios[CON MONTAJE],"",0,1))</f>
        <v/>
      </c>
      <c r="H51" s="165" t="str">
        <f>IFERROR(+PEDIDO[[#This Row],[PEDIDO]]*PEDIDO[[#This Row],[UNIDADES]],"")</f>
        <v/>
      </c>
      <c r="I51" s="162"/>
      <c r="J51" s="163" t="str">
        <f>IFERROR(VLOOKUP(B51,precios[],2,FALSE),"")</f>
        <v/>
      </c>
    </row>
    <row r="52" spans="2:13" ht="19.899999999999999" customHeight="1" thickBot="1" x14ac:dyDescent="0.25">
      <c r="B52" s="82"/>
      <c r="C52" s="156" t="str">
        <f>IFERROR(VLOOKUP(B52,precios[],2,FALSE),"")</f>
        <v/>
      </c>
      <c r="D52" s="53"/>
      <c r="E52" s="76"/>
      <c r="F52" s="53"/>
      <c r="G52" s="164" t="str">
        <f>IF(E$46="SIN MONTAJE",_xlfn.XLOOKUP(PEDIDO[[#This Row],[ID]],precios[ID ARTICULO],precios[SIN MONTAJE],"",0,1),_xlfn.XLOOKUP(PEDIDO[[#This Row],[ID]],precios[ID ARTICULO],precios[CON MONTAJE],"",0,1))</f>
        <v/>
      </c>
      <c r="H52" s="165" t="str">
        <f>IFERROR(+PEDIDO[[#This Row],[PEDIDO]]*PEDIDO[[#This Row],[UNIDADES]],"")</f>
        <v/>
      </c>
      <c r="I52" s="162"/>
      <c r="J52" s="163" t="str">
        <f>IFERROR(VLOOKUP(B52,precios[],2,FALSE),"")</f>
        <v/>
      </c>
    </row>
    <row r="53" spans="2:13" ht="19.899999999999999" customHeight="1" thickBot="1" x14ac:dyDescent="0.25">
      <c r="B53" s="81"/>
      <c r="C53" s="159" t="str">
        <f>IFERROR(VLOOKUP(B53,precios[],2,FALSE),"")</f>
        <v/>
      </c>
      <c r="D53" s="53"/>
      <c r="E53" s="77"/>
      <c r="F53" s="47"/>
      <c r="G53" s="164" t="str">
        <f>IF(E$46="SIN MONTAJE",_xlfn.XLOOKUP(PEDIDO[[#This Row],[ID]],precios[ID ARTICULO],precios[SIN MONTAJE],"",0,1),_xlfn.XLOOKUP(PEDIDO[[#This Row],[ID]],precios[ID ARTICULO],precios[CON MONTAJE],"",0,1))</f>
        <v/>
      </c>
      <c r="H53" s="165" t="str">
        <f>IFERROR(+PEDIDO[[#This Row],[PEDIDO]]*PEDIDO[[#This Row],[UNIDADES]],"")</f>
        <v/>
      </c>
      <c r="I53" s="162"/>
      <c r="J53" s="163" t="str">
        <f>IFERROR(VLOOKUP(B53,precios[],2,FALSE),"")</f>
        <v/>
      </c>
    </row>
    <row r="54" spans="2:13" ht="19.899999999999999" customHeight="1" thickBot="1" x14ac:dyDescent="0.25">
      <c r="B54" s="81"/>
      <c r="C54" s="159" t="str">
        <f>IFERROR(VLOOKUP(B54,precios[],2,FALSE),"")</f>
        <v/>
      </c>
      <c r="D54" s="53"/>
      <c r="E54" s="77"/>
      <c r="F54" s="47"/>
      <c r="G54" s="164" t="str">
        <f>IF(E$46="SIN MONTAJE",_xlfn.XLOOKUP(PEDIDO[[#This Row],[ID]],precios[ID ARTICULO],precios[SIN MONTAJE],"",0,1),_xlfn.XLOOKUP(PEDIDO[[#This Row],[ID]],precios[ID ARTICULO],precios[CON MONTAJE],"",0,1))</f>
        <v/>
      </c>
      <c r="H54" s="165" t="str">
        <f>IFERROR(+PEDIDO[[#This Row],[PEDIDO]]*PEDIDO[[#This Row],[UNIDADES]],"")</f>
        <v/>
      </c>
      <c r="I54" s="162"/>
      <c r="J54" s="163" t="str">
        <f>IFERROR(VLOOKUP(B54,precios[],2,FALSE),"")</f>
        <v/>
      </c>
    </row>
    <row r="55" spans="2:13" ht="19.899999999999999" customHeight="1" thickBot="1" x14ac:dyDescent="0.25">
      <c r="B55" s="81"/>
      <c r="C55" s="159" t="str">
        <f>IFERROR(VLOOKUP(B55,precios[],2,FALSE),"")</f>
        <v/>
      </c>
      <c r="D55" s="53"/>
      <c r="E55" s="77"/>
      <c r="F55" s="47"/>
      <c r="G55" s="164" t="str">
        <f>IF(E$46="SIN MONTAJE",_xlfn.XLOOKUP(PEDIDO[[#This Row],[ID]],precios[ID ARTICULO],precios[SIN MONTAJE],"",0,1),_xlfn.XLOOKUP(PEDIDO[[#This Row],[ID]],precios[ID ARTICULO],precios[CON MONTAJE],"",0,1))</f>
        <v/>
      </c>
      <c r="H55" s="165" t="str">
        <f>IFERROR(+PEDIDO[[#This Row],[PEDIDO]]*PEDIDO[[#This Row],[UNIDADES]],"")</f>
        <v/>
      </c>
      <c r="I55" s="162"/>
      <c r="J55" s="163" t="str">
        <f>IFERROR(VLOOKUP(B55,precios[],2,FALSE),"")</f>
        <v/>
      </c>
    </row>
    <row r="56" spans="2:13" ht="19.899999999999999" customHeight="1" thickBot="1" x14ac:dyDescent="0.25">
      <c r="B56" s="81"/>
      <c r="C56" s="159" t="str">
        <f>IFERROR(VLOOKUP(B56,precios[],2,FALSE),"")</f>
        <v/>
      </c>
      <c r="D56" s="53"/>
      <c r="E56" s="77"/>
      <c r="F56" s="47"/>
      <c r="G56" s="164" t="str">
        <f>IF(E$46="SIN MONTAJE",_xlfn.XLOOKUP(PEDIDO[[#This Row],[ID]],precios[ID ARTICULO],precios[SIN MONTAJE],"",0,1),_xlfn.XLOOKUP(PEDIDO[[#This Row],[ID]],precios[ID ARTICULO],precios[CON MONTAJE],"",0,1))</f>
        <v/>
      </c>
      <c r="H56" s="165" t="str">
        <f>IFERROR(+PEDIDO[[#This Row],[PEDIDO]]*PEDIDO[[#This Row],[UNIDADES]],"")</f>
        <v/>
      </c>
      <c r="I56" s="162"/>
      <c r="J56" s="163" t="str">
        <f>IFERROR(VLOOKUP(B56,precios[],2,FALSE),"")</f>
        <v/>
      </c>
    </row>
    <row r="57" spans="2:13" ht="19.899999999999999" customHeight="1" thickBot="1" x14ac:dyDescent="0.25">
      <c r="B57" s="81"/>
      <c r="C57" s="159" t="str">
        <f>IFERROR(VLOOKUP(B57,precios[],2,FALSE),"")</f>
        <v/>
      </c>
      <c r="D57" s="53"/>
      <c r="E57" s="77" t="str">
        <f>IFERROR(VLOOKUP(B57,precios[],3,FALSE),"")</f>
        <v/>
      </c>
      <c r="F57" s="47"/>
      <c r="G57" s="164" t="str">
        <f>IF(E$46="SIN MONTAJE",_xlfn.XLOOKUP(PEDIDO[[#This Row],[ID]],precios[ID ARTICULO],precios[SIN MONTAJE],"",0,1),_xlfn.XLOOKUP(PEDIDO[[#This Row],[ID]],precios[ID ARTICULO],precios[CON MONTAJE],"",0,1))</f>
        <v/>
      </c>
      <c r="H57" s="165" t="str">
        <f>IFERROR(+PEDIDO[[#This Row],[PEDIDO]]*PEDIDO[[#This Row],[UNIDADES]],"")</f>
        <v/>
      </c>
      <c r="I57" s="162"/>
      <c r="J57" s="163" t="str">
        <f>IFERROR(VLOOKUP(B57,precios[],2,FALSE),"")</f>
        <v/>
      </c>
    </row>
    <row r="58" spans="2:13" ht="19.899999999999999" customHeight="1" thickBot="1" x14ac:dyDescent="0.25">
      <c r="B58" s="81"/>
      <c r="C58" s="159" t="str">
        <f>IFERROR(VLOOKUP(B58,precios[],2,FALSE),"")</f>
        <v/>
      </c>
      <c r="D58" s="53"/>
      <c r="E58" s="77" t="str">
        <f>IFERROR(VLOOKUP(B58,precios[],3,FALSE),"")</f>
        <v/>
      </c>
      <c r="F58" s="47"/>
      <c r="G58" s="164" t="str">
        <f>IF(E$46="SIN MONTAJE",_xlfn.XLOOKUP(PEDIDO[[#This Row],[ID]],precios[ID ARTICULO],precios[SIN MONTAJE],"",0,1),_xlfn.XLOOKUP(PEDIDO[[#This Row],[ID]],precios[ID ARTICULO],precios[CON MONTAJE],"",0,1))</f>
        <v/>
      </c>
      <c r="H58" s="165" t="str">
        <f>IFERROR(+PEDIDO[[#This Row],[PEDIDO]]*PEDIDO[[#This Row],[UNIDADES]],"")</f>
        <v/>
      </c>
      <c r="I58" s="162"/>
      <c r="J58" s="163" t="str">
        <f>IFERROR(VLOOKUP(B58,precios[],2,FALSE),"")</f>
        <v/>
      </c>
    </row>
    <row r="59" spans="2:13" ht="19.899999999999999" customHeight="1" thickBot="1" x14ac:dyDescent="0.25">
      <c r="B59" s="81"/>
      <c r="C59" s="159" t="str">
        <f>IFERROR(VLOOKUP(B59,precios[],2,FALSE),"")</f>
        <v/>
      </c>
      <c r="D59" s="53"/>
      <c r="E59" s="77" t="str">
        <f>IFERROR(VLOOKUP(B59,precios[],3,FALSE),"")</f>
        <v/>
      </c>
      <c r="F59" s="47"/>
      <c r="G59" s="164" t="str">
        <f>IF(E$46="SIN MONTAJE",_xlfn.XLOOKUP(PEDIDO[[#This Row],[ID]],precios[ID ARTICULO],precios[SIN MONTAJE],"",0,1),_xlfn.XLOOKUP(PEDIDO[[#This Row],[ID]],precios[ID ARTICULO],precios[CON MONTAJE],"",0,1))</f>
        <v/>
      </c>
      <c r="H59" s="165" t="str">
        <f>IFERROR(+PEDIDO[[#This Row],[PEDIDO]]*PEDIDO[[#This Row],[UNIDADES]],"")</f>
        <v/>
      </c>
      <c r="I59" s="162"/>
      <c r="J59" s="163" t="str">
        <f>IFERROR(VLOOKUP(B59,precios[],2,FALSE),"")</f>
        <v/>
      </c>
    </row>
    <row r="60" spans="2:13" ht="19.899999999999999" customHeight="1" thickBot="1" x14ac:dyDescent="0.25">
      <c r="B60" s="81"/>
      <c r="C60" s="159" t="str">
        <f>IFERROR(VLOOKUP(B60,precios[],2,FALSE),"")</f>
        <v/>
      </c>
      <c r="D60" s="53"/>
      <c r="E60" s="77" t="str">
        <f>IFERROR(VLOOKUP(B60,precios[],3,FALSE),"")</f>
        <v/>
      </c>
      <c r="F60" s="47"/>
      <c r="G60" s="164" t="str">
        <f>IF(E$46="SIN MONTAJE",_xlfn.XLOOKUP(PEDIDO[[#This Row],[ID]],precios[ID ARTICULO],precios[SIN MONTAJE],"",0,1),_xlfn.XLOOKUP(PEDIDO[[#This Row],[ID]],precios[ID ARTICULO],precios[CON MONTAJE],"",0,1))</f>
        <v/>
      </c>
      <c r="H60" s="165" t="str">
        <f>IFERROR(+PEDIDO[[#This Row],[PEDIDO]]*PEDIDO[[#This Row],[UNIDADES]],"")</f>
        <v/>
      </c>
      <c r="I60" s="162"/>
      <c r="J60" s="163" t="str">
        <f>IFERROR(VLOOKUP(B60,precios[],2,FALSE),"")</f>
        <v/>
      </c>
    </row>
    <row r="61" spans="2:13" ht="19.899999999999999" customHeight="1" thickBot="1" x14ac:dyDescent="0.25">
      <c r="B61" s="81"/>
      <c r="C61" s="159" t="str">
        <f>IFERROR(VLOOKUP(B61,precios[],2,FALSE),"")</f>
        <v/>
      </c>
      <c r="D61" s="53"/>
      <c r="E61" s="77" t="str">
        <f>IFERROR(VLOOKUP(B61,precios[],3,FALSE),"")</f>
        <v/>
      </c>
      <c r="F61" s="47"/>
      <c r="G61" s="164" t="str">
        <f>IF(E$46="SIN MONTAJE",_xlfn.XLOOKUP(PEDIDO[[#This Row],[ID]],precios[ID ARTICULO],precios[SIN MONTAJE],"",0,1),_xlfn.XLOOKUP(PEDIDO[[#This Row],[ID]],precios[ID ARTICULO],precios[CON MONTAJE],"",0,1))</f>
        <v/>
      </c>
      <c r="H61" s="165" t="str">
        <f>IFERROR(+PEDIDO[[#This Row],[PEDIDO]]*PEDIDO[[#This Row],[UNIDADES]],"")</f>
        <v/>
      </c>
      <c r="I61" s="162"/>
      <c r="J61" s="163" t="str">
        <f>IFERROR(VLOOKUP(B61,precios[],2,FALSE),"")</f>
        <v/>
      </c>
    </row>
    <row r="62" spans="2:13" ht="19.899999999999999" customHeight="1" thickBot="1" x14ac:dyDescent="0.25">
      <c r="B62" s="81"/>
      <c r="C62" s="159" t="str">
        <f>IFERROR(VLOOKUP(B62,precios[],2,FALSE),"")</f>
        <v/>
      </c>
      <c r="D62" s="53"/>
      <c r="E62" s="77" t="str">
        <f>IFERROR(VLOOKUP(B62,precios[],3,FALSE),"")</f>
        <v/>
      </c>
      <c r="F62" s="47"/>
      <c r="G62" s="164" t="str">
        <f>IF(E$46="SIN MONTAJE",_xlfn.XLOOKUP(PEDIDO[[#This Row],[ID]],precios[ID ARTICULO],precios[SIN MONTAJE],"",0,1),_xlfn.XLOOKUP(PEDIDO[[#This Row],[ID]],precios[ID ARTICULO],precios[CON MONTAJE],"",0,1))</f>
        <v/>
      </c>
      <c r="H62" s="165" t="str">
        <f>IFERROR(+PEDIDO[[#This Row],[PEDIDO]]*PEDIDO[[#This Row],[UNIDADES]],"")</f>
        <v/>
      </c>
      <c r="I62" s="162"/>
      <c r="J62" s="163" t="str">
        <f>IFERROR(VLOOKUP(B62,precios[],2,FALSE),"")</f>
        <v/>
      </c>
    </row>
    <row r="63" spans="2:13" ht="19.899999999999999" customHeight="1" thickBot="1" x14ac:dyDescent="0.25">
      <c r="B63" s="81"/>
      <c r="C63" s="159" t="str">
        <f>IFERROR(VLOOKUP(B63,precios[],2,FALSE),"")</f>
        <v/>
      </c>
      <c r="D63" s="53"/>
      <c r="E63" s="77"/>
      <c r="F63" s="47"/>
      <c r="G63" s="164" t="str">
        <f>IF(E$46="SIN MONTAJE",_xlfn.XLOOKUP(PEDIDO[[#This Row],[ID]],precios[ID ARTICULO],precios[SIN MONTAJE],"",0,1),_xlfn.XLOOKUP(PEDIDO[[#This Row],[ID]],precios[ID ARTICULO],precios[CON MONTAJE],"",0,1))</f>
        <v/>
      </c>
      <c r="H63" s="165" t="str">
        <f>IFERROR(+PEDIDO[[#This Row],[PEDIDO]]*PEDIDO[[#This Row],[UNIDADES]],"")</f>
        <v/>
      </c>
      <c r="I63" s="162"/>
      <c r="J63" s="163" t="str">
        <f>IFERROR(VLOOKUP(B63,precios[],2,FALSE),"")</f>
        <v/>
      </c>
    </row>
    <row r="64" spans="2:13" ht="19.899999999999999" customHeight="1" thickBot="1" x14ac:dyDescent="0.25">
      <c r="B64" s="83"/>
      <c r="C64" s="159" t="str">
        <f>IFERROR(VLOOKUP(B64,precios[],2,FALSE),"")</f>
        <v/>
      </c>
      <c r="D64" s="47"/>
      <c r="E64" s="77"/>
      <c r="F64" s="47"/>
      <c r="G64" s="164" t="str">
        <f>IF(E$46="SIN MONTAJE",_xlfn.XLOOKUP(PEDIDO[[#This Row],[ID]],precios[ID ARTICULO],precios[SIN MONTAJE],"",0,1),_xlfn.XLOOKUP(PEDIDO[[#This Row],[ID]],precios[ID ARTICULO],precios[CON MONTAJE],"",0,1))</f>
        <v/>
      </c>
      <c r="H64" s="165" t="str">
        <f>IFERROR(+PEDIDO[[#This Row],[PEDIDO]]*PEDIDO[[#This Row],[UNIDADES]],"")</f>
        <v/>
      </c>
      <c r="I64" s="162"/>
      <c r="J64" s="163" t="str">
        <f>IFERROR(VLOOKUP(B64,precios[],2,FALSE),"")</f>
        <v/>
      </c>
    </row>
    <row r="65" spans="2:10" ht="19.899999999999999" customHeight="1" thickBot="1" x14ac:dyDescent="0.25">
      <c r="B65" s="83"/>
      <c r="C65" s="159" t="str">
        <f>IFERROR(VLOOKUP(B65,precios[],2,FALSE),"")</f>
        <v/>
      </c>
      <c r="D65" s="47"/>
      <c r="E65" s="77"/>
      <c r="F65" s="47"/>
      <c r="G65" s="164" t="str">
        <f>IF(E$46="SIN MONTAJE",_xlfn.XLOOKUP(PEDIDO[[#This Row],[ID]],precios[ID ARTICULO],precios[SIN MONTAJE],"",0,1),_xlfn.XLOOKUP(PEDIDO[[#This Row],[ID]],precios[ID ARTICULO],precios[CON MONTAJE],"",0,1))</f>
        <v/>
      </c>
      <c r="H65" s="165" t="str">
        <f>IFERROR(+PEDIDO[[#This Row],[PEDIDO]]*PEDIDO[[#This Row],[UNIDADES]],"")</f>
        <v/>
      </c>
      <c r="I65" s="162"/>
      <c r="J65" s="163" t="str">
        <f>IFERROR(VLOOKUP(B65,precios[],2,FALSE),"")</f>
        <v/>
      </c>
    </row>
    <row r="66" spans="2:10" ht="19.899999999999999" customHeight="1" thickBot="1" x14ac:dyDescent="0.25">
      <c r="B66" s="83"/>
      <c r="C66" s="159" t="str">
        <f>IFERROR(VLOOKUP(B66,precios[],2,FALSE),"")</f>
        <v/>
      </c>
      <c r="D66" s="47"/>
      <c r="E66" s="77"/>
      <c r="F66" s="47"/>
      <c r="G66" s="166" t="str">
        <f>IF(E$46="SIN MONTAJE",_xlfn.XLOOKUP(PEDIDO[[#This Row],[ID]],precios[ID ARTICULO],precios[SIN MONTAJE],"",0,1),_xlfn.XLOOKUP(PEDIDO[[#This Row],[ID]],precios[ID ARTICULO],precios[CON MONTAJE],"",0,1))</f>
        <v/>
      </c>
      <c r="H66" s="165" t="str">
        <f>IFERROR(+PEDIDO[[#This Row],[PEDIDO]]*PEDIDO[[#This Row],[UNIDADES]],"")</f>
        <v/>
      </c>
      <c r="I66" s="162"/>
      <c r="J66" s="163" t="str">
        <f>IFERROR(VLOOKUP(B66,precios[],2,FALSE),"")</f>
        <v/>
      </c>
    </row>
    <row r="67" spans="2:10" ht="19.899999999999999" customHeight="1" x14ac:dyDescent="0.2">
      <c r="B67" s="83"/>
      <c r="C67" s="159" t="str">
        <f>IFERROR(VLOOKUP(B67,precios[],2,FALSE),"")</f>
        <v/>
      </c>
      <c r="D67" s="47"/>
      <c r="E67" s="77"/>
      <c r="F67" s="47"/>
      <c r="G67" s="166" t="str">
        <f>IF(E$46="SIN MONTAJE",_xlfn.XLOOKUP(PEDIDO[[#This Row],[ID]],precios[ID ARTICULO],precios[SIN MONTAJE],"",0,1),_xlfn.XLOOKUP(PEDIDO[[#This Row],[ID]],precios[ID ARTICULO],precios[CON MONTAJE],"",0,1))</f>
        <v/>
      </c>
      <c r="H67" s="165" t="str">
        <f>IFERROR(+PEDIDO[[#This Row],[PEDIDO]]*PEDIDO[[#This Row],[UNIDADES]],"")</f>
        <v/>
      </c>
      <c r="I67" s="162"/>
      <c r="J67" s="163" t="str">
        <f>IFERROR(VLOOKUP(B67,precios[],2,FALSE),"")</f>
        <v/>
      </c>
    </row>
  </sheetData>
  <sheetProtection algorithmName="SHA-512" hashValue="PD6MPeFGRt3g0YzgckBAdbrnfhQif8fbGt+nJfL0PHTnfb9svoL+pVYFW+M18N1vftt/BctzhEfXz9toCOu1NQ==" saltValue="rCk6K+KD7q+fq/qizdwzsQ==" spinCount="100000" sheet="1" objects="1" scenarios="1"/>
  <protectedRanges>
    <protectedRange algorithmName="SHA-512" hashValue="7rNAnK3Or63AGIEI1QyIu0ntz2TrgqIUO7t6nZgkvXN4YJpZac6r3qV+IHVu+WG2HZkXLwVKpziH8Aou2+0YaQ==" saltValue="HGGy29CX1sr1jbAssXC3Tg==" spinCount="100000" sqref="B49:F67" name="Rango2"/>
    <protectedRange algorithmName="SHA-512" hashValue="GTFkqbvGEAcdOS4zuiwAIfYWr6+aM1XV/0MjCSw+s0DWkDAc7i2QTTGxKw8TrPFbZAOqQktcoWj0HtZ4yUVdfg==" saltValue="zwMGzdwCcs4RQnfcd8dT4Q==" spinCount="100000" sqref="G49:J67" name="Rango1"/>
  </protectedRanges>
  <mergeCells count="54">
    <mergeCell ref="D33:F33"/>
    <mergeCell ref="B42:H42"/>
    <mergeCell ref="B40:H40"/>
    <mergeCell ref="B35:C35"/>
    <mergeCell ref="D35:H35"/>
    <mergeCell ref="D34:H34"/>
    <mergeCell ref="B41:H41"/>
    <mergeCell ref="D15:H15"/>
    <mergeCell ref="B17:C17"/>
    <mergeCell ref="B34:C34"/>
    <mergeCell ref="B31:C31"/>
    <mergeCell ref="B30:C30"/>
    <mergeCell ref="D18:H18"/>
    <mergeCell ref="D20:H20"/>
    <mergeCell ref="B15:C15"/>
    <mergeCell ref="D29:H29"/>
    <mergeCell ref="B26:C26"/>
    <mergeCell ref="D28:H28"/>
    <mergeCell ref="B25:C25"/>
    <mergeCell ref="D26:H26"/>
    <mergeCell ref="B27:C27"/>
    <mergeCell ref="D30:H30"/>
    <mergeCell ref="D31:H31"/>
    <mergeCell ref="D16:H16"/>
    <mergeCell ref="D17:H17"/>
    <mergeCell ref="B16:C16"/>
    <mergeCell ref="B28:C28"/>
    <mergeCell ref="D24:H24"/>
    <mergeCell ref="D25:H25"/>
    <mergeCell ref="D27:H27"/>
    <mergeCell ref="B23:C23"/>
    <mergeCell ref="D23:H23"/>
    <mergeCell ref="B19:C19"/>
    <mergeCell ref="B12:C12"/>
    <mergeCell ref="B13:C13"/>
    <mergeCell ref="D12:H12"/>
    <mergeCell ref="D13:H13"/>
    <mergeCell ref="B14:C14"/>
    <mergeCell ref="F43:G43"/>
    <mergeCell ref="F44:G44"/>
    <mergeCell ref="B1:H1"/>
    <mergeCell ref="D8:H8"/>
    <mergeCell ref="D9:H9"/>
    <mergeCell ref="B9:C9"/>
    <mergeCell ref="B3:C3"/>
    <mergeCell ref="B29:C29"/>
    <mergeCell ref="B24:C24"/>
    <mergeCell ref="B18:C18"/>
    <mergeCell ref="B20:C20"/>
    <mergeCell ref="D10:H10"/>
    <mergeCell ref="D11:H11"/>
    <mergeCell ref="B10:C10"/>
    <mergeCell ref="B11:C11"/>
    <mergeCell ref="D14:H14"/>
  </mergeCells>
  <phoneticPr fontId="0" type="noConversion"/>
  <hyperlinks>
    <hyperlink ref="L23" r:id="rId1" display="http://sedes.fcc.es/" xr:uid="{00000000-0004-0000-0000-000000000000}"/>
    <hyperlink ref="J24" r:id="rId2" display="http://sedes.fcc.es/" xr:uid="{B2AD43D2-F47E-4C21-B4CE-7A6B6E1CD25E}"/>
  </hyperlinks>
  <pageMargins left="0.39370078740157483" right="0.39370078740157483" top="0.59055118110236227" bottom="0.39370078740157483" header="0" footer="0"/>
  <pageSetup paperSize="9" scale="52" orientation="portrait" r:id="rId3"/>
  <headerFooter alignWithMargins="0"/>
  <ignoredErrors>
    <ignoredError sqref="H63:H67 H49:H56" unlockedFormula="1"/>
  </ignoredErrors>
  <drawing r:id="rId4"/>
  <tableParts count="1">
    <tablePart r:id="rId5"/>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6F62F8-9819-43F7-BC87-E87DA9E808FE}">
          <x14:formula1>
            <xm:f>precios!$J$1:$J$2</xm:f>
          </x14:formula1>
          <xm:sqref>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M15"/>
  <sheetViews>
    <sheetView workbookViewId="0">
      <selection activeCell="Q11" sqref="Q11"/>
    </sheetView>
  </sheetViews>
  <sheetFormatPr baseColWidth="10" defaultColWidth="11.42578125" defaultRowHeight="12.75" x14ac:dyDescent="0.2"/>
  <cols>
    <col min="1" max="1" width="12.7109375" customWidth="1"/>
    <col min="3" max="3" width="17.7109375" customWidth="1"/>
    <col min="6" max="6" width="11.7109375" customWidth="1"/>
    <col min="11" max="11" width="15" customWidth="1"/>
    <col min="12" max="12" width="13.140625" customWidth="1"/>
    <col min="13" max="13" width="16.7109375" customWidth="1"/>
    <col min="14" max="14" width="12.85546875" customWidth="1"/>
    <col min="19" max="19" width="14.140625" customWidth="1"/>
    <col min="20" max="20" width="18.28515625" customWidth="1"/>
    <col min="21" max="21" width="13.7109375" customWidth="1"/>
    <col min="22" max="22" width="12.85546875" customWidth="1"/>
    <col min="23" max="23" width="14.28515625" customWidth="1"/>
    <col min="24" max="24" width="13.85546875" customWidth="1"/>
    <col min="26" max="26" width="16.140625" customWidth="1"/>
    <col min="28" max="28" width="23.28515625" customWidth="1"/>
    <col min="32" max="32" width="12.28515625" customWidth="1"/>
    <col min="35" max="35" width="13.140625" customWidth="1"/>
    <col min="37" max="39" width="17.42578125" customWidth="1"/>
  </cols>
  <sheetData>
    <row r="1" spans="1:39" x14ac:dyDescent="0.2">
      <c r="A1" s="42" t="s">
        <v>43</v>
      </c>
      <c r="B1" s="42" t="s">
        <v>44</v>
      </c>
      <c r="C1" s="42" t="s">
        <v>4</v>
      </c>
      <c r="D1" s="42" t="s">
        <v>45</v>
      </c>
      <c r="E1" s="42" t="s">
        <v>46</v>
      </c>
      <c r="F1" s="42" t="s">
        <v>47</v>
      </c>
      <c r="G1" s="42" t="s">
        <v>8</v>
      </c>
      <c r="H1" s="42" t="s">
        <v>48</v>
      </c>
      <c r="I1" s="42" t="s">
        <v>42</v>
      </c>
      <c r="J1" s="42" t="s">
        <v>49</v>
      </c>
      <c r="K1" s="42" t="s">
        <v>50</v>
      </c>
      <c r="L1" s="42" t="s">
        <v>51</v>
      </c>
      <c r="M1" s="42" t="s">
        <v>52</v>
      </c>
      <c r="N1" s="42" t="s">
        <v>53</v>
      </c>
      <c r="O1" s="42" t="s">
        <v>54</v>
      </c>
      <c r="P1" s="61" t="s">
        <v>133</v>
      </c>
      <c r="Q1" s="42" t="s">
        <v>55</v>
      </c>
      <c r="R1" s="42" t="s">
        <v>56</v>
      </c>
      <c r="S1" s="42" t="s">
        <v>57</v>
      </c>
      <c r="T1" s="42" t="s">
        <v>58</v>
      </c>
      <c r="U1" s="42" t="s">
        <v>59</v>
      </c>
      <c r="V1" s="42" t="s">
        <v>60</v>
      </c>
      <c r="W1" s="42" t="s">
        <v>61</v>
      </c>
      <c r="X1" s="42" t="s">
        <v>62</v>
      </c>
      <c r="Y1" s="42" t="s">
        <v>63</v>
      </c>
      <c r="Z1" s="42" t="s">
        <v>64</v>
      </c>
      <c r="AA1" s="42" t="s">
        <v>65</v>
      </c>
      <c r="AB1" s="42" t="s">
        <v>66</v>
      </c>
      <c r="AC1" s="42" t="s">
        <v>67</v>
      </c>
      <c r="AD1" s="42" t="s">
        <v>68</v>
      </c>
      <c r="AE1" s="42" t="s">
        <v>69</v>
      </c>
      <c r="AF1" s="42" t="s">
        <v>39</v>
      </c>
      <c r="AG1" s="42" t="s">
        <v>40</v>
      </c>
      <c r="AH1" s="42" t="s">
        <v>41</v>
      </c>
      <c r="AI1" s="42" t="s">
        <v>70</v>
      </c>
      <c r="AJ1" s="42" t="s">
        <v>36</v>
      </c>
      <c r="AK1" s="42" t="s">
        <v>71</v>
      </c>
      <c r="AL1" s="42" t="s">
        <v>72</v>
      </c>
      <c r="AM1" s="42" t="s">
        <v>73</v>
      </c>
    </row>
    <row r="2" spans="1:39" x14ac:dyDescent="0.2">
      <c r="A2">
        <f>+plantilla!$E$6</f>
        <v>0</v>
      </c>
      <c r="B2">
        <f>+plantilla!$D$6</f>
        <v>0</v>
      </c>
      <c r="C2">
        <f>+plantilla!$G$6</f>
        <v>0</v>
      </c>
      <c r="D2" s="35">
        <f>+plantilla!$H$3</f>
        <v>0</v>
      </c>
      <c r="E2">
        <f>+plantilla!$D$9</f>
        <v>0</v>
      </c>
      <c r="F2">
        <f>+plantilla!$D$10</f>
        <v>0</v>
      </c>
      <c r="G2">
        <f>+plantilla!$D$11</f>
        <v>0</v>
      </c>
      <c r="H2">
        <f>+plantilla!$D$12</f>
        <v>0</v>
      </c>
      <c r="I2">
        <f>+plantilla!$D$13</f>
        <v>0</v>
      </c>
      <c r="J2">
        <f>+plantilla!$D$14</f>
        <v>0</v>
      </c>
      <c r="K2">
        <f>+plantilla!$D$15</f>
        <v>0</v>
      </c>
      <c r="L2">
        <f>+plantilla!$D$16</f>
        <v>0</v>
      </c>
      <c r="M2">
        <f>+plantilla!$D$17</f>
        <v>0</v>
      </c>
      <c r="N2">
        <f>+plantilla!$D$18</f>
        <v>0</v>
      </c>
      <c r="O2">
        <f>+plantilla!$D$20</f>
        <v>0</v>
      </c>
      <c r="P2">
        <f>+plantilla!$D$21</f>
        <v>0</v>
      </c>
      <c r="Q2">
        <f>+plantilla!$D$23</f>
        <v>0</v>
      </c>
      <c r="R2">
        <f>+plantilla!$D$24</f>
        <v>0</v>
      </c>
      <c r="S2">
        <f>+plantilla!$D$25</f>
        <v>0</v>
      </c>
      <c r="T2">
        <f>+plantilla!$D$26</f>
        <v>0</v>
      </c>
      <c r="U2">
        <f>+plantilla!$D$27</f>
        <v>0</v>
      </c>
      <c r="V2">
        <f>+plantilla!$D$28</f>
        <v>0</v>
      </c>
      <c r="W2">
        <f>+plantilla!$D$29</f>
        <v>0</v>
      </c>
      <c r="X2">
        <f>+plantilla!$D$30</f>
        <v>0</v>
      </c>
      <c r="Y2">
        <f>+plantilla!$D$31</f>
        <v>0</v>
      </c>
      <c r="Z2">
        <f>+plantilla!$D$34</f>
        <v>0</v>
      </c>
      <c r="AA2">
        <f>+plantilla!$D$35</f>
        <v>0</v>
      </c>
      <c r="AB2" s="35" t="e">
        <f>+plantilla!#REF!</f>
        <v>#REF!</v>
      </c>
      <c r="AC2">
        <f>+plantilla!$B49</f>
        <v>0</v>
      </c>
      <c r="AD2">
        <f>+plantilla!C49</f>
        <v>0</v>
      </c>
      <c r="AF2">
        <f>+plantilla!D49</f>
        <v>0</v>
      </c>
      <c r="AG2" t="str">
        <f>+plantilla!E49</f>
        <v/>
      </c>
      <c r="AH2">
        <f>+plantilla!F49</f>
        <v>0</v>
      </c>
      <c r="AI2" s="36" t="str">
        <f>+plantilla!G49</f>
        <v/>
      </c>
      <c r="AJ2" s="36" t="str">
        <f>+plantilla!H49</f>
        <v/>
      </c>
      <c r="AL2">
        <f>+AF2*AK2</f>
        <v>0</v>
      </c>
      <c r="AM2" s="48" t="str">
        <f>IFERROR(+AL2+AJ2,"0")</f>
        <v>0</v>
      </c>
    </row>
    <row r="3" spans="1:39" x14ac:dyDescent="0.2">
      <c r="A3">
        <f>+plantilla!$E$6</f>
        <v>0</v>
      </c>
      <c r="B3">
        <f>+plantilla!$D$6</f>
        <v>0</v>
      </c>
      <c r="C3">
        <f>+plantilla!$G$6</f>
        <v>0</v>
      </c>
      <c r="D3" s="35">
        <f>+plantilla!$H$3</f>
        <v>0</v>
      </c>
      <c r="E3">
        <f>+plantilla!$D$9</f>
        <v>0</v>
      </c>
      <c r="F3">
        <f>+plantilla!$D$10</f>
        <v>0</v>
      </c>
      <c r="G3">
        <f>+plantilla!$D$11</f>
        <v>0</v>
      </c>
      <c r="H3">
        <f>+plantilla!$D$12</f>
        <v>0</v>
      </c>
      <c r="I3">
        <f>+plantilla!$D$13</f>
        <v>0</v>
      </c>
      <c r="J3">
        <f>+plantilla!$D$14</f>
        <v>0</v>
      </c>
      <c r="K3">
        <f>+plantilla!$D$15</f>
        <v>0</v>
      </c>
      <c r="L3">
        <f>+plantilla!$D$16</f>
        <v>0</v>
      </c>
      <c r="M3">
        <f>+plantilla!$D$17</f>
        <v>0</v>
      </c>
      <c r="N3">
        <f>+plantilla!$D$18</f>
        <v>0</v>
      </c>
      <c r="O3">
        <f>+plantilla!$D$20</f>
        <v>0</v>
      </c>
      <c r="P3">
        <f>+plantilla!$D$21</f>
        <v>0</v>
      </c>
      <c r="Q3">
        <f>+plantilla!$D$23</f>
        <v>0</v>
      </c>
      <c r="R3">
        <f>+plantilla!$D$24</f>
        <v>0</v>
      </c>
      <c r="S3">
        <f>+plantilla!$D$25</f>
        <v>0</v>
      </c>
      <c r="T3">
        <f>+plantilla!$D$26</f>
        <v>0</v>
      </c>
      <c r="U3">
        <f>+plantilla!$D$27</f>
        <v>0</v>
      </c>
      <c r="V3">
        <f>+plantilla!$D$28</f>
        <v>0</v>
      </c>
      <c r="W3">
        <f>+plantilla!$D$29</f>
        <v>0</v>
      </c>
      <c r="X3">
        <f>+plantilla!$D$30</f>
        <v>0</v>
      </c>
      <c r="Y3">
        <f>+plantilla!$D$31</f>
        <v>0</v>
      </c>
      <c r="Z3">
        <f>+plantilla!$D$34</f>
        <v>0</v>
      </c>
      <c r="AA3">
        <f>+plantilla!$D$35</f>
        <v>0</v>
      </c>
      <c r="AB3" s="35" t="e">
        <f>+plantilla!#REF!</f>
        <v>#REF!</v>
      </c>
      <c r="AC3">
        <f>+plantilla!$B50</f>
        <v>0</v>
      </c>
      <c r="AD3">
        <f>+plantilla!C50</f>
        <v>0</v>
      </c>
      <c r="AF3">
        <f>+plantilla!D50</f>
        <v>0</v>
      </c>
      <c r="AG3">
        <f>+plantilla!E50</f>
        <v>0</v>
      </c>
      <c r="AH3">
        <f>+plantilla!F50</f>
        <v>0</v>
      </c>
      <c r="AI3" s="36" t="str">
        <f>+plantilla!G50</f>
        <v/>
      </c>
      <c r="AJ3" s="36" t="str">
        <f>+plantilla!H50</f>
        <v/>
      </c>
      <c r="AL3">
        <f>+AF3*AK3</f>
        <v>0</v>
      </c>
      <c r="AM3" s="48" t="str">
        <f>IFERROR(+AL3+AJ3,"0")</f>
        <v>0</v>
      </c>
    </row>
    <row r="4" spans="1:39" x14ac:dyDescent="0.2">
      <c r="A4">
        <f>+plantilla!$E$6</f>
        <v>0</v>
      </c>
      <c r="B4">
        <f>+plantilla!$D$6</f>
        <v>0</v>
      </c>
      <c r="C4">
        <f>+plantilla!$G$6</f>
        <v>0</v>
      </c>
      <c r="D4" s="35">
        <f>+plantilla!$H$3</f>
        <v>0</v>
      </c>
      <c r="E4">
        <f>+plantilla!$D$9</f>
        <v>0</v>
      </c>
      <c r="F4">
        <f>+plantilla!$D$10</f>
        <v>0</v>
      </c>
      <c r="G4">
        <f>+plantilla!$D$11</f>
        <v>0</v>
      </c>
      <c r="H4">
        <f>+plantilla!$D$12</f>
        <v>0</v>
      </c>
      <c r="I4">
        <f>+plantilla!$D$13</f>
        <v>0</v>
      </c>
      <c r="J4">
        <f>+plantilla!$D$14</f>
        <v>0</v>
      </c>
      <c r="K4">
        <f>+plantilla!$D$15</f>
        <v>0</v>
      </c>
      <c r="L4">
        <f>+plantilla!$D$16</f>
        <v>0</v>
      </c>
      <c r="M4">
        <f>+plantilla!$D$17</f>
        <v>0</v>
      </c>
      <c r="N4">
        <f>+plantilla!$D$18</f>
        <v>0</v>
      </c>
      <c r="O4">
        <f>+plantilla!$D$20</f>
        <v>0</v>
      </c>
      <c r="P4">
        <f>+plantilla!$D$21</f>
        <v>0</v>
      </c>
      <c r="Q4">
        <f>+plantilla!$D$23</f>
        <v>0</v>
      </c>
      <c r="R4">
        <f>+plantilla!$D$24</f>
        <v>0</v>
      </c>
      <c r="S4">
        <f>+plantilla!$D$25</f>
        <v>0</v>
      </c>
      <c r="T4">
        <f>+plantilla!$D$26</f>
        <v>0</v>
      </c>
      <c r="U4">
        <f>+plantilla!$D$27</f>
        <v>0</v>
      </c>
      <c r="V4">
        <f>+plantilla!$D$28</f>
        <v>0</v>
      </c>
      <c r="W4">
        <f>+plantilla!$D$29</f>
        <v>0</v>
      </c>
      <c r="X4">
        <f>+plantilla!$D$30</f>
        <v>0</v>
      </c>
      <c r="Y4">
        <f>+plantilla!$D$31</f>
        <v>0</v>
      </c>
      <c r="Z4">
        <f>+plantilla!$D$34</f>
        <v>0</v>
      </c>
      <c r="AA4">
        <f>+plantilla!$D$35</f>
        <v>0</v>
      </c>
      <c r="AB4" s="35" t="e">
        <f>+plantilla!#REF!</f>
        <v>#REF!</v>
      </c>
      <c r="AC4">
        <f>+plantilla!$B51</f>
        <v>0</v>
      </c>
      <c r="AD4" t="str">
        <f>+plantilla!C51</f>
        <v/>
      </c>
      <c r="AF4">
        <f>+plantilla!D51</f>
        <v>0</v>
      </c>
      <c r="AG4">
        <f>+plantilla!E51</f>
        <v>0</v>
      </c>
      <c r="AH4">
        <f>+plantilla!F51</f>
        <v>0</v>
      </c>
      <c r="AI4" s="36" t="str">
        <f>+plantilla!G51</f>
        <v/>
      </c>
      <c r="AJ4" s="36" t="str">
        <f>+plantilla!H51</f>
        <v/>
      </c>
      <c r="AL4">
        <f>+AF4*AK4</f>
        <v>0</v>
      </c>
      <c r="AM4" s="48" t="str">
        <f>IFERROR(+AL4+AJ4,"0")</f>
        <v>0</v>
      </c>
    </row>
    <row r="5" spans="1:39" x14ac:dyDescent="0.2">
      <c r="A5">
        <f>+plantilla!$E$6</f>
        <v>0</v>
      </c>
      <c r="B5">
        <f>+plantilla!$D$6</f>
        <v>0</v>
      </c>
      <c r="C5">
        <f>+plantilla!$G$6</f>
        <v>0</v>
      </c>
      <c r="D5" s="35">
        <f>+plantilla!$H$3</f>
        <v>0</v>
      </c>
      <c r="E5">
        <f>+plantilla!$D$9</f>
        <v>0</v>
      </c>
      <c r="F5">
        <f>+plantilla!$D$10</f>
        <v>0</v>
      </c>
      <c r="G5">
        <f>+plantilla!$D$11</f>
        <v>0</v>
      </c>
      <c r="H5">
        <f>+plantilla!$D$12</f>
        <v>0</v>
      </c>
      <c r="I5">
        <f>+plantilla!$D$13</f>
        <v>0</v>
      </c>
      <c r="J5">
        <f>+plantilla!$D$14</f>
        <v>0</v>
      </c>
      <c r="K5">
        <f>+plantilla!$D$15</f>
        <v>0</v>
      </c>
      <c r="L5">
        <f>+plantilla!$D$16</f>
        <v>0</v>
      </c>
      <c r="M5">
        <f>+plantilla!$D$17</f>
        <v>0</v>
      </c>
      <c r="N5">
        <f>+plantilla!$D$18</f>
        <v>0</v>
      </c>
      <c r="O5">
        <f>+plantilla!$D$20</f>
        <v>0</v>
      </c>
      <c r="P5">
        <f>+plantilla!$D$21</f>
        <v>0</v>
      </c>
      <c r="Q5">
        <f>+plantilla!$D$23</f>
        <v>0</v>
      </c>
      <c r="R5">
        <f>+plantilla!$D$24</f>
        <v>0</v>
      </c>
      <c r="S5">
        <f>+plantilla!$D$25</f>
        <v>0</v>
      </c>
      <c r="T5">
        <f>+plantilla!$D$26</f>
        <v>0</v>
      </c>
      <c r="U5">
        <f>+plantilla!$D$27</f>
        <v>0</v>
      </c>
      <c r="V5">
        <f>+plantilla!$D$28</f>
        <v>0</v>
      </c>
      <c r="W5">
        <f>+plantilla!$D$29</f>
        <v>0</v>
      </c>
      <c r="X5">
        <f>+plantilla!$D$30</f>
        <v>0</v>
      </c>
      <c r="Y5">
        <f>+plantilla!$D$31</f>
        <v>0</v>
      </c>
      <c r="Z5">
        <f>+plantilla!$D$34</f>
        <v>0</v>
      </c>
      <c r="AA5">
        <f>+plantilla!$D$35</f>
        <v>0</v>
      </c>
      <c r="AB5" s="35" t="e">
        <f>+plantilla!#REF!</f>
        <v>#REF!</v>
      </c>
      <c r="AC5">
        <f>+plantilla!$B52</f>
        <v>0</v>
      </c>
      <c r="AD5" t="str">
        <f>+plantilla!C52</f>
        <v/>
      </c>
      <c r="AF5">
        <f>+plantilla!D52</f>
        <v>0</v>
      </c>
      <c r="AG5">
        <f>+plantilla!E52</f>
        <v>0</v>
      </c>
      <c r="AH5">
        <f>+plantilla!F52</f>
        <v>0</v>
      </c>
      <c r="AI5" s="36" t="str">
        <f>+plantilla!G52</f>
        <v/>
      </c>
      <c r="AJ5" s="36" t="str">
        <f>+plantilla!H52</f>
        <v/>
      </c>
      <c r="AL5">
        <f>+AF5*AK5</f>
        <v>0</v>
      </c>
      <c r="AM5" s="48" t="str">
        <f>IFERROR(+AL5+AJ5,"0")</f>
        <v>0</v>
      </c>
    </row>
    <row r="6" spans="1:39" x14ac:dyDescent="0.2">
      <c r="D6" s="35"/>
      <c r="AB6" s="35"/>
      <c r="AI6" s="36"/>
      <c r="AJ6" s="36"/>
    </row>
    <row r="7" spans="1:39" x14ac:dyDescent="0.2">
      <c r="D7" s="35"/>
      <c r="AB7" s="35"/>
      <c r="AI7" s="36"/>
      <c r="AJ7" s="36"/>
    </row>
    <row r="15" spans="1:39" x14ac:dyDescent="0.2">
      <c r="B15" s="35"/>
      <c r="X15" s="35"/>
    </row>
  </sheetData>
  <phoneticPr fontId="14" type="noConversion"/>
  <pageMargins left="0.75" right="0.75" top="1" bottom="1" header="0" footer="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B1:L34"/>
  <sheetViews>
    <sheetView topLeftCell="A4" workbookViewId="0">
      <selection activeCell="P8" sqref="P8"/>
    </sheetView>
  </sheetViews>
  <sheetFormatPr baseColWidth="10" defaultColWidth="11.42578125" defaultRowHeight="15.75" x14ac:dyDescent="0.2"/>
  <cols>
    <col min="1" max="1" width="4.28515625" style="1" customWidth="1"/>
    <col min="2" max="2" width="9.42578125" style="2" customWidth="1"/>
    <col min="3" max="3" width="16.85546875" style="2" customWidth="1"/>
    <col min="4" max="4" width="18.28515625" style="2" customWidth="1"/>
    <col min="5" max="5" width="12.7109375" style="2" customWidth="1"/>
    <col min="6" max="6" width="19.140625" style="2" customWidth="1"/>
    <col min="7" max="7" width="10.5703125" style="2" customWidth="1"/>
    <col min="8" max="8" width="12.42578125" style="2" customWidth="1"/>
    <col min="9" max="9" width="16.42578125" style="1" customWidth="1"/>
    <col min="10" max="10" width="5.140625" style="1" customWidth="1"/>
    <col min="11" max="11" width="11.42578125" style="1"/>
    <col min="12" max="12" width="11.7109375" style="1" customWidth="1"/>
    <col min="13" max="16384" width="11.42578125" style="1"/>
  </cols>
  <sheetData>
    <row r="1" spans="2:9" ht="23.25" customHeight="1" x14ac:dyDescent="0.2">
      <c r="B1" s="89" t="s">
        <v>0</v>
      </c>
      <c r="C1" s="89"/>
      <c r="D1" s="89"/>
      <c r="E1" s="89"/>
      <c r="F1" s="89"/>
      <c r="G1" s="89"/>
      <c r="H1" s="89"/>
      <c r="I1" s="89"/>
    </row>
    <row r="2" spans="2:9" ht="14.25" customHeight="1" x14ac:dyDescent="0.2">
      <c r="H2" s="1"/>
    </row>
    <row r="3" spans="2:9" ht="18" x14ac:dyDescent="0.2">
      <c r="B3" s="95" t="s">
        <v>74</v>
      </c>
      <c r="C3" s="96"/>
      <c r="D3" s="96"/>
      <c r="H3" s="1"/>
    </row>
    <row r="4" spans="2:9" ht="17.25" customHeight="1" thickBot="1" x14ac:dyDescent="0.25">
      <c r="C4" s="24"/>
      <c r="D4" s="24"/>
      <c r="G4" s="5"/>
      <c r="I4" s="25"/>
    </row>
    <row r="5" spans="2:9" ht="21" customHeight="1" thickBot="1" x14ac:dyDescent="0.25">
      <c r="C5" s="105" t="s">
        <v>75</v>
      </c>
      <c r="D5" s="106"/>
      <c r="F5" s="30" t="s">
        <v>4</v>
      </c>
      <c r="H5" s="105" t="s">
        <v>76</v>
      </c>
      <c r="I5" s="106"/>
    </row>
    <row r="6" spans="2:9" ht="21" customHeight="1" thickBot="1" x14ac:dyDescent="0.25">
      <c r="C6" s="32">
        <f>+plantilla!D6</f>
        <v>0</v>
      </c>
      <c r="D6" s="33" t="e">
        <f>+plantilla!#REF!</f>
        <v>#REF!</v>
      </c>
      <c r="E6" s="4"/>
      <c r="F6" s="29">
        <f>+plantilla!G6</f>
        <v>0</v>
      </c>
      <c r="H6" s="28" t="e">
        <f>+plantilla!#REF!</f>
        <v>#REF!</v>
      </c>
      <c r="I6" s="28">
        <f>+plantilla!H6</f>
        <v>0</v>
      </c>
    </row>
    <row r="7" spans="2:9" ht="16.5" thickBot="1" x14ac:dyDescent="0.25"/>
    <row r="8" spans="2:9" ht="18" x14ac:dyDescent="0.2">
      <c r="B8" s="3" t="s">
        <v>5</v>
      </c>
      <c r="C8" s="6"/>
      <c r="D8" s="6"/>
      <c r="E8" s="90"/>
      <c r="F8" s="91"/>
      <c r="G8" s="91"/>
      <c r="H8" s="91"/>
      <c r="I8" s="92"/>
    </row>
    <row r="9" spans="2:9" ht="17.100000000000001" customHeight="1" x14ac:dyDescent="0.2">
      <c r="B9" s="93" t="s">
        <v>14</v>
      </c>
      <c r="C9" s="94"/>
      <c r="D9" s="103"/>
      <c r="E9" s="100">
        <f>+plantilla!D17</f>
        <v>0</v>
      </c>
      <c r="F9" s="101"/>
      <c r="G9" s="101"/>
      <c r="H9" s="101"/>
      <c r="I9" s="102"/>
    </row>
    <row r="10" spans="2:9" ht="17.100000000000001" customHeight="1" x14ac:dyDescent="0.2">
      <c r="B10" s="93" t="s">
        <v>16</v>
      </c>
      <c r="C10" s="94"/>
      <c r="D10" s="103"/>
      <c r="E10" s="104">
        <f>+plantilla!D20</f>
        <v>0</v>
      </c>
      <c r="F10" s="101"/>
      <c r="G10" s="101"/>
      <c r="H10" s="101"/>
      <c r="I10" s="102"/>
    </row>
    <row r="11" spans="2:9" ht="18" customHeight="1" thickBot="1" x14ac:dyDescent="0.25">
      <c r="E11" s="7"/>
      <c r="F11" s="7"/>
      <c r="G11" s="7"/>
      <c r="H11" s="7"/>
      <c r="I11" s="7"/>
    </row>
    <row r="12" spans="2:9" ht="18.75" thickBot="1" x14ac:dyDescent="0.25">
      <c r="B12" s="8" t="s">
        <v>17</v>
      </c>
      <c r="C12" s="9"/>
      <c r="D12" s="9"/>
      <c r="E12" s="10"/>
      <c r="F12" s="20"/>
      <c r="G12" s="11"/>
      <c r="H12" s="11"/>
      <c r="I12" s="12"/>
    </row>
    <row r="13" spans="2:9" ht="17.100000000000001" customHeight="1" x14ac:dyDescent="0.2">
      <c r="B13" s="93" t="s">
        <v>23</v>
      </c>
      <c r="C13" s="94"/>
      <c r="D13" s="103"/>
      <c r="E13" s="97">
        <f>+plantilla!D25</f>
        <v>0</v>
      </c>
      <c r="F13" s="98"/>
      <c r="G13" s="98"/>
      <c r="H13" s="98"/>
      <c r="I13" s="99"/>
    </row>
    <row r="14" spans="2:9" ht="17.100000000000001" customHeight="1" x14ac:dyDescent="0.2">
      <c r="B14" s="93" t="s">
        <v>77</v>
      </c>
      <c r="C14" s="94"/>
      <c r="D14" s="103"/>
      <c r="E14" s="97">
        <f>+plantilla!D26</f>
        <v>0</v>
      </c>
      <c r="F14" s="98"/>
      <c r="G14" s="98"/>
      <c r="H14" s="98"/>
      <c r="I14" s="99"/>
    </row>
    <row r="15" spans="2:9" ht="17.100000000000001" customHeight="1" x14ac:dyDescent="0.2">
      <c r="B15" s="93" t="s">
        <v>25</v>
      </c>
      <c r="C15" s="94"/>
      <c r="D15" s="103"/>
      <c r="E15" s="97">
        <f>+plantilla!D27</f>
        <v>0</v>
      </c>
      <c r="F15" s="98"/>
      <c r="G15" s="98"/>
      <c r="H15" s="98"/>
      <c r="I15" s="99"/>
    </row>
    <row r="16" spans="2:9" ht="17.100000000000001" customHeight="1" x14ac:dyDescent="0.2">
      <c r="B16" s="93" t="s">
        <v>26</v>
      </c>
      <c r="C16" s="94"/>
      <c r="D16" s="103"/>
      <c r="E16" s="97">
        <f>+plantilla!D28</f>
        <v>0</v>
      </c>
      <c r="F16" s="98"/>
      <c r="G16" s="98"/>
      <c r="H16" s="98"/>
      <c r="I16" s="99"/>
    </row>
    <row r="17" spans="2:12" ht="17.100000000000001" customHeight="1" x14ac:dyDescent="0.2">
      <c r="B17" s="93" t="s">
        <v>27</v>
      </c>
      <c r="C17" s="94"/>
      <c r="D17" s="103"/>
      <c r="E17" s="97">
        <f>+plantilla!D29</f>
        <v>0</v>
      </c>
      <c r="F17" s="98"/>
      <c r="G17" s="98"/>
      <c r="H17" s="98"/>
      <c r="I17" s="99"/>
    </row>
    <row r="18" spans="2:12" ht="17.100000000000001" customHeight="1" x14ac:dyDescent="0.2">
      <c r="B18" s="93" t="s">
        <v>16</v>
      </c>
      <c r="C18" s="94"/>
      <c r="D18" s="103"/>
      <c r="E18" s="97">
        <f>+plantilla!D31</f>
        <v>0</v>
      </c>
      <c r="F18" s="98"/>
      <c r="G18" s="98"/>
      <c r="H18" s="98"/>
      <c r="I18" s="99"/>
    </row>
    <row r="19" spans="2:12" ht="18" customHeight="1" x14ac:dyDescent="0.2">
      <c r="E19" s="7"/>
      <c r="F19" s="7"/>
      <c r="G19" s="7"/>
      <c r="H19" s="7"/>
      <c r="I19" s="7"/>
    </row>
    <row r="20" spans="2:12" x14ac:dyDescent="0.2">
      <c r="B20" s="2" t="s">
        <v>78</v>
      </c>
      <c r="E20" s="14"/>
      <c r="F20" s="37"/>
      <c r="G20" s="14"/>
      <c r="H20" s="14"/>
      <c r="I20" s="14"/>
    </row>
    <row r="21" spans="2:12" x14ac:dyDescent="0.2">
      <c r="L21" s="19" t="s">
        <v>79</v>
      </c>
    </row>
    <row r="22" spans="2:12" ht="16.5" thickBot="1" x14ac:dyDescent="0.25">
      <c r="C22" s="38" t="s">
        <v>80</v>
      </c>
      <c r="G22" s="2" t="s">
        <v>81</v>
      </c>
      <c r="L22" s="1">
        <v>0</v>
      </c>
    </row>
    <row r="23" spans="2:12" ht="16.5" thickBot="1" x14ac:dyDescent="0.25">
      <c r="B23" s="19"/>
      <c r="C23" s="19"/>
      <c r="D23" s="19"/>
      <c r="E23" s="39" t="s">
        <v>82</v>
      </c>
      <c r="F23" s="107" t="s">
        <v>83</v>
      </c>
      <c r="G23" s="108"/>
      <c r="H23" s="108"/>
      <c r="I23" s="109"/>
      <c r="L23" s="1">
        <v>1</v>
      </c>
    </row>
    <row r="24" spans="2:12" ht="16.5" thickBot="1" x14ac:dyDescent="0.25">
      <c r="B24" s="19" t="s">
        <v>84</v>
      </c>
      <c r="C24" s="19"/>
      <c r="E24" s="40"/>
      <c r="F24" s="107"/>
      <c r="G24" s="108"/>
      <c r="H24" s="108"/>
      <c r="I24" s="109"/>
      <c r="L24" s="1">
        <v>2</v>
      </c>
    </row>
    <row r="25" spans="2:12" ht="16.5" thickBot="1" x14ac:dyDescent="0.25">
      <c r="B25" s="19"/>
      <c r="C25" s="19"/>
      <c r="L25" s="1">
        <v>3</v>
      </c>
    </row>
    <row r="26" spans="2:12" ht="16.5" thickBot="1" x14ac:dyDescent="0.25">
      <c r="B26" s="19" t="s">
        <v>85</v>
      </c>
      <c r="C26" s="19"/>
      <c r="E26" s="41"/>
      <c r="F26" s="107"/>
      <c r="G26" s="108"/>
      <c r="H26" s="108"/>
      <c r="I26" s="109"/>
      <c r="L26" s="1">
        <v>4</v>
      </c>
    </row>
    <row r="27" spans="2:12" ht="16.5" thickBot="1" x14ac:dyDescent="0.25">
      <c r="B27" s="19"/>
      <c r="C27" s="19"/>
      <c r="L27" s="1">
        <v>5</v>
      </c>
    </row>
    <row r="28" spans="2:12" ht="16.5" thickBot="1" x14ac:dyDescent="0.25">
      <c r="B28" s="19" t="s">
        <v>86</v>
      </c>
      <c r="C28" s="19"/>
      <c r="E28" s="41"/>
      <c r="F28" s="107"/>
      <c r="G28" s="108"/>
      <c r="H28" s="108"/>
      <c r="I28" s="109"/>
      <c r="L28"/>
    </row>
    <row r="29" spans="2:12" ht="16.5" thickBot="1" x14ac:dyDescent="0.25">
      <c r="B29" s="19"/>
      <c r="C29" s="19"/>
    </row>
    <row r="30" spans="2:12" ht="16.5" thickBot="1" x14ac:dyDescent="0.25">
      <c r="B30" s="19" t="s">
        <v>87</v>
      </c>
      <c r="C30" s="19"/>
      <c r="E30" s="41"/>
      <c r="F30" s="107"/>
      <c r="G30" s="108"/>
      <c r="H30" s="108"/>
      <c r="I30" s="109"/>
    </row>
    <row r="31" spans="2:12" ht="16.5" thickBot="1" x14ac:dyDescent="0.25">
      <c r="B31" s="19"/>
      <c r="C31" s="19"/>
    </row>
    <row r="32" spans="2:12" ht="16.5" thickBot="1" x14ac:dyDescent="0.25">
      <c r="B32" s="19" t="s">
        <v>88</v>
      </c>
      <c r="C32" s="19"/>
      <c r="E32" s="41"/>
      <c r="F32" s="107"/>
      <c r="G32" s="108"/>
      <c r="H32" s="108"/>
      <c r="I32" s="109"/>
    </row>
    <row r="33" spans="2:9" ht="16.5" thickBot="1" x14ac:dyDescent="0.25">
      <c r="B33" s="19"/>
      <c r="C33" s="19"/>
      <c r="E33"/>
      <c r="G33"/>
    </row>
    <row r="34" spans="2:9" ht="16.5" thickBot="1" x14ac:dyDescent="0.25">
      <c r="B34" s="19" t="s">
        <v>89</v>
      </c>
      <c r="C34" s="19"/>
      <c r="E34" s="41"/>
      <c r="F34" s="107"/>
      <c r="G34" s="108"/>
      <c r="H34" s="108"/>
      <c r="I34" s="109"/>
    </row>
  </sheetData>
  <mergeCells count="28">
    <mergeCell ref="F24:I24"/>
    <mergeCell ref="F23:I23"/>
    <mergeCell ref="F30:I30"/>
    <mergeCell ref="F32:I32"/>
    <mergeCell ref="F34:I34"/>
    <mergeCell ref="F26:I26"/>
    <mergeCell ref="F28:I28"/>
    <mergeCell ref="B18:D18"/>
    <mergeCell ref="E18:I18"/>
    <mergeCell ref="B17:D17"/>
    <mergeCell ref="E17:I17"/>
    <mergeCell ref="B16:D16"/>
    <mergeCell ref="E8:I8"/>
    <mergeCell ref="B1:I1"/>
    <mergeCell ref="B3:D3"/>
    <mergeCell ref="C5:D5"/>
    <mergeCell ref="H5:I5"/>
    <mergeCell ref="E13:I13"/>
    <mergeCell ref="E9:I9"/>
    <mergeCell ref="B13:D13"/>
    <mergeCell ref="E16:I16"/>
    <mergeCell ref="B10:D10"/>
    <mergeCell ref="E10:I10"/>
    <mergeCell ref="B9:D9"/>
    <mergeCell ref="B14:D14"/>
    <mergeCell ref="E14:I14"/>
    <mergeCell ref="B15:D15"/>
    <mergeCell ref="E15:I15"/>
  </mergeCells>
  <phoneticPr fontId="14" type="noConversion"/>
  <dataValidations count="1">
    <dataValidation type="list" allowBlank="1" showInputMessage="1" showErrorMessage="1" sqref="E26 E30:E32 E28 E24 E34" xr:uid="{00000000-0002-0000-0200-000000000000}">
      <formula1>$L$22:$L$27</formula1>
    </dataValidation>
  </dataValidations>
  <pageMargins left="0.39370078740157483" right="0.39370078740157483" top="0.98425196850393704" bottom="0.98425196850393704" header="0" footer="0"/>
  <pageSetup paperSize="9" scale="84" orientation="portrait" r:id="rId1"/>
  <headerFooter alignWithMargins="0"/>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O41"/>
  <sheetViews>
    <sheetView workbookViewId="0">
      <selection activeCell="E7" sqref="E7"/>
    </sheetView>
  </sheetViews>
  <sheetFormatPr baseColWidth="10" defaultColWidth="11.42578125" defaultRowHeight="12.75" x14ac:dyDescent="0.2"/>
  <cols>
    <col min="1" max="1" width="13.5703125" customWidth="1"/>
    <col min="2" max="2" width="108.42578125" customWidth="1"/>
    <col min="3" max="3" width="13.5703125" style="69" customWidth="1"/>
    <col min="4" max="4" width="16" style="69" customWidth="1"/>
    <col min="5" max="5" width="17.28515625" style="69" customWidth="1"/>
    <col min="10" max="10" width="14.28515625" customWidth="1"/>
    <col min="11" max="11" width="16.28515625" customWidth="1"/>
  </cols>
  <sheetData>
    <row r="1" spans="1:15" x14ac:dyDescent="0.2">
      <c r="A1" s="62" t="s">
        <v>90</v>
      </c>
      <c r="B1" s="62" t="s">
        <v>38</v>
      </c>
      <c r="C1" s="62" t="s">
        <v>40</v>
      </c>
      <c r="D1" s="62" t="s">
        <v>135</v>
      </c>
      <c r="E1" s="62" t="s">
        <v>134</v>
      </c>
      <c r="J1" t="s">
        <v>134</v>
      </c>
      <c r="O1" s="46"/>
    </row>
    <row r="2" spans="1:15" ht="30" customHeight="1" x14ac:dyDescent="0.2">
      <c r="A2" s="63" t="s">
        <v>106</v>
      </c>
      <c r="B2" s="64" t="s">
        <v>136</v>
      </c>
      <c r="C2" s="68" t="s">
        <v>137</v>
      </c>
      <c r="D2" s="59">
        <v>164.05</v>
      </c>
      <c r="E2" s="70">
        <v>196.38</v>
      </c>
      <c r="J2" t="s">
        <v>135</v>
      </c>
      <c r="O2" s="54"/>
    </row>
    <row r="3" spans="1:15" ht="35.25" customHeight="1" x14ac:dyDescent="0.2">
      <c r="A3" s="63" t="s">
        <v>107</v>
      </c>
      <c r="B3" s="64" t="s">
        <v>138</v>
      </c>
      <c r="C3" s="68" t="s">
        <v>139</v>
      </c>
      <c r="D3" s="59">
        <v>145.41999999999999</v>
      </c>
      <c r="E3" s="71">
        <v>174.07999999999998</v>
      </c>
      <c r="O3" s="54"/>
    </row>
    <row r="4" spans="1:15" ht="32.25" customHeight="1" x14ac:dyDescent="0.2">
      <c r="A4" s="63" t="s">
        <v>109</v>
      </c>
      <c r="B4" s="64" t="s">
        <v>140</v>
      </c>
      <c r="C4" s="68" t="s">
        <v>141</v>
      </c>
      <c r="D4" s="59">
        <v>108.16</v>
      </c>
      <c r="E4" s="70">
        <v>129.47999999999999</v>
      </c>
      <c r="O4" s="54"/>
    </row>
    <row r="5" spans="1:15" x14ac:dyDescent="0.2">
      <c r="A5" s="57" t="s">
        <v>110</v>
      </c>
      <c r="B5" s="74" t="s">
        <v>142</v>
      </c>
      <c r="C5" s="66" t="s">
        <v>143</v>
      </c>
      <c r="D5" s="59">
        <v>91.6</v>
      </c>
      <c r="E5" s="72">
        <v>109.65</v>
      </c>
      <c r="O5" s="54"/>
    </row>
    <row r="6" spans="1:15" ht="36" x14ac:dyDescent="0.2">
      <c r="A6" s="57" t="s">
        <v>111</v>
      </c>
      <c r="B6" s="74" t="s">
        <v>144</v>
      </c>
      <c r="C6" s="66" t="s">
        <v>137</v>
      </c>
      <c r="D6" s="59">
        <v>200.79</v>
      </c>
      <c r="E6" s="73">
        <v>240.37</v>
      </c>
    </row>
    <row r="7" spans="1:15" ht="36" x14ac:dyDescent="0.2">
      <c r="A7" s="57" t="s">
        <v>112</v>
      </c>
      <c r="B7" s="74" t="s">
        <v>144</v>
      </c>
      <c r="C7" s="66" t="s">
        <v>139</v>
      </c>
      <c r="D7" s="59">
        <v>182.16</v>
      </c>
      <c r="E7" s="72">
        <v>218.06</v>
      </c>
    </row>
    <row r="8" spans="1:15" ht="24" x14ac:dyDescent="0.2">
      <c r="A8" s="57" t="s">
        <v>113</v>
      </c>
      <c r="B8" s="74" t="s">
        <v>145</v>
      </c>
      <c r="C8" s="66" t="s">
        <v>143</v>
      </c>
      <c r="D8" s="59">
        <v>128.86000000000001</v>
      </c>
      <c r="E8" s="59">
        <v>154.26</v>
      </c>
    </row>
    <row r="9" spans="1:15" ht="36" x14ac:dyDescent="0.2">
      <c r="A9" s="57" t="s">
        <v>114</v>
      </c>
      <c r="B9" s="74" t="s">
        <v>146</v>
      </c>
      <c r="C9" s="66" t="s">
        <v>147</v>
      </c>
      <c r="D9" s="59">
        <v>200.79</v>
      </c>
      <c r="E9" s="59">
        <v>240.37</v>
      </c>
    </row>
    <row r="10" spans="1:15" ht="24" x14ac:dyDescent="0.2">
      <c r="A10" s="57" t="s">
        <v>115</v>
      </c>
      <c r="B10" s="74" t="s">
        <v>148</v>
      </c>
      <c r="C10" s="66" t="s">
        <v>139</v>
      </c>
      <c r="D10" s="59">
        <v>152.66</v>
      </c>
      <c r="E10" s="59">
        <v>182.75</v>
      </c>
    </row>
    <row r="11" spans="1:15" ht="24" x14ac:dyDescent="0.2">
      <c r="A11" s="57" t="s">
        <v>108</v>
      </c>
      <c r="B11" s="74" t="s">
        <v>149</v>
      </c>
      <c r="C11" s="66" t="s">
        <v>150</v>
      </c>
      <c r="D11" s="59">
        <v>225.63</v>
      </c>
      <c r="E11" s="59">
        <v>270.10000000000002</v>
      </c>
    </row>
    <row r="12" spans="1:15" ht="24" x14ac:dyDescent="0.2">
      <c r="A12" s="57" t="s">
        <v>119</v>
      </c>
      <c r="B12" s="74" t="s">
        <v>151</v>
      </c>
      <c r="C12" s="66" t="s">
        <v>152</v>
      </c>
      <c r="D12" s="59">
        <v>174.92</v>
      </c>
      <c r="E12" s="59">
        <v>209.39999999999998</v>
      </c>
    </row>
    <row r="13" spans="1:15" ht="24" x14ac:dyDescent="0.2">
      <c r="A13" s="57" t="s">
        <v>118</v>
      </c>
      <c r="B13" s="74" t="s">
        <v>153</v>
      </c>
      <c r="C13" s="66" t="s">
        <v>154</v>
      </c>
      <c r="D13" s="59">
        <v>292.39</v>
      </c>
      <c r="E13" s="59">
        <v>350.02</v>
      </c>
    </row>
    <row r="14" spans="1:15" ht="15" x14ac:dyDescent="0.2">
      <c r="A14" s="58" t="s">
        <v>117</v>
      </c>
      <c r="B14" s="75" t="s">
        <v>155</v>
      </c>
      <c r="C14" s="67" t="s">
        <v>156</v>
      </c>
      <c r="D14" s="60">
        <v>44.51</v>
      </c>
      <c r="E14" s="60">
        <v>53.28</v>
      </c>
    </row>
    <row r="15" spans="1:15" x14ac:dyDescent="0.2">
      <c r="A15" s="57" t="s">
        <v>116</v>
      </c>
      <c r="B15" s="74" t="s">
        <v>157</v>
      </c>
      <c r="C15" s="66"/>
      <c r="D15" s="59">
        <v>33.119999999999997</v>
      </c>
      <c r="E15" s="59">
        <v>39.65</v>
      </c>
    </row>
    <row r="16" spans="1:15" ht="36" x14ac:dyDescent="0.2">
      <c r="A16" s="57" t="s">
        <v>103</v>
      </c>
      <c r="B16" s="74" t="s">
        <v>158</v>
      </c>
      <c r="C16" s="66" t="s">
        <v>159</v>
      </c>
      <c r="D16" s="59">
        <v>116.44</v>
      </c>
      <c r="E16" s="65">
        <v>139.38999999999999</v>
      </c>
    </row>
    <row r="17" spans="1:5" ht="36" x14ac:dyDescent="0.2">
      <c r="A17" s="57" t="s">
        <v>104</v>
      </c>
      <c r="B17" s="74" t="s">
        <v>160</v>
      </c>
      <c r="C17" s="66" t="s">
        <v>159</v>
      </c>
      <c r="D17" s="59">
        <v>139.21</v>
      </c>
      <c r="E17" s="65">
        <v>166.65</v>
      </c>
    </row>
    <row r="18" spans="1:5" ht="36" x14ac:dyDescent="0.2">
      <c r="A18" s="57" t="s">
        <v>105</v>
      </c>
      <c r="B18" s="74" t="s">
        <v>161</v>
      </c>
      <c r="C18" s="66" t="s">
        <v>162</v>
      </c>
      <c r="D18" s="59">
        <v>230.81</v>
      </c>
      <c r="E18" s="65">
        <v>276.3</v>
      </c>
    </row>
    <row r="19" spans="1:5" ht="24" x14ac:dyDescent="0.2">
      <c r="A19" s="57" t="s">
        <v>91</v>
      </c>
      <c r="B19" s="74" t="s">
        <v>163</v>
      </c>
      <c r="C19" s="66" t="s">
        <v>164</v>
      </c>
      <c r="D19" s="59">
        <v>151.11000000000001</v>
      </c>
      <c r="E19" s="59">
        <v>180.89000000000001</v>
      </c>
    </row>
    <row r="20" spans="1:5" ht="24" x14ac:dyDescent="0.2">
      <c r="A20" s="57" t="s">
        <v>92</v>
      </c>
      <c r="B20" s="74" t="s">
        <v>165</v>
      </c>
      <c r="C20" s="66" t="s">
        <v>166</v>
      </c>
      <c r="D20" s="59">
        <v>273.76</v>
      </c>
      <c r="E20" s="59">
        <v>327.71999999999997</v>
      </c>
    </row>
    <row r="21" spans="1:5" ht="24" x14ac:dyDescent="0.2">
      <c r="A21" s="57" t="s">
        <v>93</v>
      </c>
      <c r="B21" s="74" t="s">
        <v>167</v>
      </c>
      <c r="C21" s="66" t="s">
        <v>164</v>
      </c>
      <c r="D21" s="59">
        <v>100.91</v>
      </c>
      <c r="E21" s="59">
        <v>120.8</v>
      </c>
    </row>
    <row r="22" spans="1:5" ht="24" x14ac:dyDescent="0.2">
      <c r="A22" s="57" t="s">
        <v>94</v>
      </c>
      <c r="B22" s="74" t="s">
        <v>163</v>
      </c>
      <c r="C22" s="66" t="s">
        <v>164</v>
      </c>
      <c r="D22" s="59">
        <v>151.11000000000001</v>
      </c>
      <c r="E22" s="59">
        <v>180.85000000000002</v>
      </c>
    </row>
    <row r="23" spans="1:5" ht="24" x14ac:dyDescent="0.2">
      <c r="A23" s="57" t="s">
        <v>95</v>
      </c>
      <c r="B23" s="74" t="s">
        <v>168</v>
      </c>
      <c r="C23" s="66" t="s">
        <v>169</v>
      </c>
      <c r="D23" s="59">
        <v>161.46</v>
      </c>
      <c r="E23" s="59">
        <v>193.28</v>
      </c>
    </row>
    <row r="24" spans="1:5" ht="24" x14ac:dyDescent="0.2">
      <c r="A24" s="57" t="s">
        <v>96</v>
      </c>
      <c r="B24" s="74" t="s">
        <v>170</v>
      </c>
      <c r="C24" s="66" t="s">
        <v>169</v>
      </c>
      <c r="D24" s="59">
        <v>253.58</v>
      </c>
      <c r="E24" s="59">
        <v>303.56</v>
      </c>
    </row>
    <row r="25" spans="1:5" ht="24" x14ac:dyDescent="0.2">
      <c r="A25" s="57" t="s">
        <v>97</v>
      </c>
      <c r="B25" s="74" t="s">
        <v>171</v>
      </c>
      <c r="C25" s="66" t="s">
        <v>172</v>
      </c>
      <c r="D25" s="59">
        <v>232.88</v>
      </c>
      <c r="E25" s="59">
        <v>278.77999999999997</v>
      </c>
    </row>
    <row r="26" spans="1:5" ht="24" x14ac:dyDescent="0.2">
      <c r="A26" s="57" t="s">
        <v>98</v>
      </c>
      <c r="B26" s="74" t="s">
        <v>173</v>
      </c>
      <c r="C26" s="66" t="s">
        <v>166</v>
      </c>
      <c r="D26" s="59">
        <v>273.76</v>
      </c>
      <c r="E26" s="59">
        <v>327.71999999999997</v>
      </c>
    </row>
    <row r="27" spans="1:5" ht="24" x14ac:dyDescent="0.2">
      <c r="A27" s="57" t="s">
        <v>99</v>
      </c>
      <c r="B27" s="74" t="s">
        <v>174</v>
      </c>
      <c r="C27" s="66" t="s">
        <v>175</v>
      </c>
      <c r="D27" s="59">
        <v>375.19</v>
      </c>
      <c r="E27" s="59">
        <v>449.14</v>
      </c>
    </row>
    <row r="28" spans="1:5" ht="24" x14ac:dyDescent="0.2">
      <c r="A28" s="57" t="s">
        <v>100</v>
      </c>
      <c r="B28" s="74" t="s">
        <v>174</v>
      </c>
      <c r="C28" s="66" t="s">
        <v>176</v>
      </c>
      <c r="D28" s="59">
        <v>383.99</v>
      </c>
      <c r="E28" s="59">
        <v>459.67</v>
      </c>
    </row>
    <row r="29" spans="1:5" ht="36" x14ac:dyDescent="0.2">
      <c r="A29" s="57" t="s">
        <v>101</v>
      </c>
      <c r="B29" s="74" t="s">
        <v>177</v>
      </c>
      <c r="C29" s="66" t="s">
        <v>175</v>
      </c>
      <c r="D29" s="59">
        <v>418.66</v>
      </c>
      <c r="E29" s="59">
        <v>501.18</v>
      </c>
    </row>
    <row r="30" spans="1:5" ht="24" x14ac:dyDescent="0.2">
      <c r="A30" s="57" t="s">
        <v>123</v>
      </c>
      <c r="B30" s="74" t="s">
        <v>178</v>
      </c>
      <c r="C30" s="66"/>
      <c r="D30" s="59">
        <v>102.98</v>
      </c>
      <c r="E30" s="59">
        <v>123.28</v>
      </c>
    </row>
    <row r="31" spans="1:5" ht="36" x14ac:dyDescent="0.2">
      <c r="A31" s="58" t="s">
        <v>124</v>
      </c>
      <c r="B31" s="75" t="s">
        <v>179</v>
      </c>
      <c r="C31" s="67"/>
      <c r="D31" s="60">
        <v>168.71</v>
      </c>
      <c r="E31" s="60">
        <v>201.96</v>
      </c>
    </row>
    <row r="32" spans="1:5" ht="36" x14ac:dyDescent="0.2">
      <c r="A32" s="57" t="s">
        <v>126</v>
      </c>
      <c r="B32" s="74" t="s">
        <v>180</v>
      </c>
      <c r="C32" s="66"/>
      <c r="D32" s="59">
        <v>154.72999999999999</v>
      </c>
      <c r="E32" s="59">
        <v>185.23</v>
      </c>
    </row>
    <row r="33" spans="1:5" ht="48" x14ac:dyDescent="0.2">
      <c r="A33" s="57" t="s">
        <v>128</v>
      </c>
      <c r="B33" s="74" t="s">
        <v>181</v>
      </c>
      <c r="C33" s="66"/>
      <c r="D33" s="59">
        <v>128.86000000000001</v>
      </c>
      <c r="E33" s="59">
        <v>154.26000000000002</v>
      </c>
    </row>
    <row r="34" spans="1:5" ht="24" x14ac:dyDescent="0.2">
      <c r="A34" s="57" t="s">
        <v>120</v>
      </c>
      <c r="B34" s="74" t="s">
        <v>182</v>
      </c>
      <c r="C34" s="66"/>
      <c r="D34" s="59">
        <v>43.47</v>
      </c>
      <c r="E34" s="59">
        <v>52.04</v>
      </c>
    </row>
    <row r="35" spans="1:5" ht="36" x14ac:dyDescent="0.2">
      <c r="A35" s="57" t="s">
        <v>121</v>
      </c>
      <c r="B35" s="74" t="s">
        <v>183</v>
      </c>
      <c r="C35" s="66"/>
      <c r="D35" s="59">
        <v>30.53</v>
      </c>
      <c r="E35" s="59">
        <v>36.549999999999997</v>
      </c>
    </row>
    <row r="36" spans="1:5" x14ac:dyDescent="0.2">
      <c r="A36" s="57" t="s">
        <v>122</v>
      </c>
      <c r="B36" s="74" t="s">
        <v>184</v>
      </c>
      <c r="C36" s="66"/>
      <c r="D36" s="59">
        <v>45.54</v>
      </c>
      <c r="E36" s="59">
        <v>54.519999999999996</v>
      </c>
    </row>
    <row r="37" spans="1:5" ht="24" x14ac:dyDescent="0.2">
      <c r="A37" s="57" t="s">
        <v>125</v>
      </c>
      <c r="B37" s="74" t="s">
        <v>185</v>
      </c>
      <c r="C37" s="66"/>
      <c r="D37" s="59">
        <v>232.88</v>
      </c>
      <c r="E37" s="59">
        <v>278.77999999999997</v>
      </c>
    </row>
    <row r="38" spans="1:5" ht="24" x14ac:dyDescent="0.2">
      <c r="A38" s="57" t="s">
        <v>127</v>
      </c>
      <c r="B38" s="74" t="s">
        <v>186</v>
      </c>
      <c r="C38" s="66"/>
      <c r="D38" s="59">
        <v>116.44</v>
      </c>
      <c r="E38" s="59">
        <v>139.38999999999999</v>
      </c>
    </row>
    <row r="39" spans="1:5" ht="60" x14ac:dyDescent="0.2">
      <c r="A39" s="57" t="s">
        <v>129</v>
      </c>
      <c r="B39" s="74" t="s">
        <v>187</v>
      </c>
      <c r="C39" s="66" t="s">
        <v>188</v>
      </c>
      <c r="D39" s="59">
        <v>105.38</v>
      </c>
      <c r="E39" s="59">
        <v>119.22999999999999</v>
      </c>
    </row>
    <row r="40" spans="1:5" ht="60" x14ac:dyDescent="0.2">
      <c r="A40" s="57" t="s">
        <v>130</v>
      </c>
      <c r="B40" s="74" t="s">
        <v>189</v>
      </c>
      <c r="C40" s="66" t="s">
        <v>190</v>
      </c>
      <c r="D40" s="59">
        <v>109.65</v>
      </c>
      <c r="E40" s="59">
        <v>124.06</v>
      </c>
    </row>
    <row r="41" spans="1:5" x14ac:dyDescent="0.2">
      <c r="A41" s="57" t="s">
        <v>102</v>
      </c>
      <c r="B41" s="74" t="s">
        <v>191</v>
      </c>
      <c r="C41" s="66" t="s">
        <v>192</v>
      </c>
      <c r="D41" s="59">
        <v>18.63</v>
      </c>
      <c r="E41" s="59">
        <v>21.38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087b2f7-f4b4-416a-99df-5687f2dbcdcc" xsi:nil="true"/>
    <lcf76f155ced4ddcb4097134ff3c332f xmlns="6f2eb048-da37-47c9-aa39-1d830c61db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98C1205D399744880BCD3C284E85A9C" ma:contentTypeVersion="14" ma:contentTypeDescription="Crear nuevo documento." ma:contentTypeScope="" ma:versionID="63037fa8f1550389c11ebfb194b8a604">
  <xsd:schema xmlns:xsd="http://www.w3.org/2001/XMLSchema" xmlns:xs="http://www.w3.org/2001/XMLSchema" xmlns:p="http://schemas.microsoft.com/office/2006/metadata/properties" xmlns:ns2="6f2eb048-da37-47c9-aa39-1d830c61db25" xmlns:ns3="0b662314-8b40-40fa-9c45-6a08d07f8416" xmlns:ns4="6087b2f7-f4b4-416a-99df-5687f2dbcdcc" targetNamespace="http://schemas.microsoft.com/office/2006/metadata/properties" ma:root="true" ma:fieldsID="5a90eebf8b6b19dba766dbb4ac058ba7" ns2:_="" ns3:_="" ns4:_="">
    <xsd:import namespace="6f2eb048-da37-47c9-aa39-1d830c61db25"/>
    <xsd:import namespace="0b662314-8b40-40fa-9c45-6a08d07f8416"/>
    <xsd:import namespace="6087b2f7-f4b4-416a-99df-5687f2dbcd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eb048-da37-47c9-aa39-1d830c61d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775a0b2-5ea9-4a67-8c2e-b358150ad1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662314-8b40-40fa-9c45-6a08d07f841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87b2f7-f4b4-416a-99df-5687f2dbcd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5691cc6-608b-4de6-9313-22823a388bfd}" ma:internalName="TaxCatchAll" ma:showField="CatchAllData" ma:web="6087b2f7-f4b4-416a-99df-5687f2dbcd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4AA3BC-03B5-487D-AEBB-918C71716954}">
  <ds:schemaRefs>
    <ds:schemaRef ds:uri="http://schemas.microsoft.com/sharepoint/v3/contenttype/forms"/>
  </ds:schemaRefs>
</ds:datastoreItem>
</file>

<file path=customXml/itemProps2.xml><?xml version="1.0" encoding="utf-8"?>
<ds:datastoreItem xmlns:ds="http://schemas.openxmlformats.org/officeDocument/2006/customXml" ds:itemID="{AC6EC3A0-A5BE-4272-BDAE-AE91EE6E4AF8}">
  <ds:schemaRefs>
    <ds:schemaRef ds:uri="http://schemas.microsoft.com/office/2006/metadata/properties"/>
    <ds:schemaRef ds:uri="http://schemas.microsoft.com/office/infopath/2007/PartnerControls"/>
    <ds:schemaRef ds:uri="6087b2f7-f4b4-416a-99df-5687f2dbcdcc"/>
    <ds:schemaRef ds:uri="6f2eb048-da37-47c9-aa39-1d830c61db25"/>
  </ds:schemaRefs>
</ds:datastoreItem>
</file>

<file path=customXml/itemProps3.xml><?xml version="1.0" encoding="utf-8"?>
<ds:datastoreItem xmlns:ds="http://schemas.openxmlformats.org/officeDocument/2006/customXml" ds:itemID="{53B4FD24-E54B-4AED-8C18-8656C9FA2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eb048-da37-47c9-aa39-1d830c61db25"/>
    <ds:schemaRef ds:uri="0b662314-8b40-40fa-9c45-6a08d07f8416"/>
    <ds:schemaRef ds:uri="6087b2f7-f4b4-416a-99df-5687f2dbc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plantilla</vt:lpstr>
      <vt:lpstr>detalle</vt:lpstr>
      <vt:lpstr>Hoja2</vt:lpstr>
      <vt:lpstr>precios</vt:lpstr>
      <vt:lpstr>Hoja2!Área_de_impresión</vt:lpstr>
    </vt:vector>
  </TitlesOfParts>
  <Manager/>
  <Company>Fcc Construcción,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Jcarmona</dc:creator>
  <cp:keywords/>
  <dc:description/>
  <cp:lastModifiedBy>Sanchez Perez, Francisco Javier</cp:lastModifiedBy>
  <cp:revision/>
  <dcterms:created xsi:type="dcterms:W3CDTF">2009-10-29T12:16:25Z</dcterms:created>
  <dcterms:modified xsi:type="dcterms:W3CDTF">2025-10-27T11:37:57Z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0x010100D98C1205D399744880BCD3C284E85A9C</vt:lpwstr>
  </property>
  <property fmtid="{D5CDD505-2E9C-101B-9397-08002B2CF9AE}" pid="3" name="MediaServiceImageTags">
    <vt:lpwstr/>
  </property>
</Properties>
</file>